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827"/>
  <workbookPr defaultThemeVersion="124226"/>
  <mc:AlternateContent xmlns:mc="http://schemas.openxmlformats.org/markup-compatibility/2006">
    <mc:Choice Requires="x15">
      <x15ac:absPath xmlns:x15ac="http://schemas.microsoft.com/office/spreadsheetml/2010/11/ac" url="C:\Users\Utilisateur\Desktop\A - SAUVEGARDE\D - MMP\0 - AFFAIRES\Z DEVIS SITE\TTC F\"/>
    </mc:Choice>
  </mc:AlternateContent>
  <xr:revisionPtr revIDLastSave="0" documentId="13_ncr:1_{7DCB8B72-BAC6-4DD0-9690-8D7E2E46EA96}" xr6:coauthVersionLast="47" xr6:coauthVersionMax="47" xr10:uidLastSave="{00000000-0000-0000-0000-000000000000}"/>
  <bookViews>
    <workbookView xWindow="-120" yWindow="-120" windowWidth="29040" windowHeight="15840" activeTab="3" xr2:uid="{00000000-000D-0000-FFFF-FFFF00000000}"/>
  </bookViews>
  <sheets>
    <sheet name="GARDEN P" sheetId="5" r:id="rId1"/>
    <sheet name="FONTANA" sheetId="7" r:id="rId2"/>
    <sheet name="FOURS COZZE" sheetId="12" r:id="rId3"/>
    <sheet name=" COZZE " sheetId="13" r:id="rId4"/>
    <sheet name="BBQ NAP" sheetId="11" r:id="rId5"/>
    <sheet name="OASIS NAP" sheetId="9" r:id="rId6"/>
  </sheets>
  <externalReferences>
    <externalReference r:id="rId7"/>
    <externalReference r:id="rId8"/>
  </externalReferences>
  <definedNames>
    <definedName name="Clients">[1]Clients!$A:$A</definedName>
    <definedName name="Copie">#REF!</definedName>
    <definedName name="Copie2">#REF!</definedName>
    <definedName name="DIM">#REF!</definedName>
    <definedName name="EVACUATION">#REF!</definedName>
    <definedName name="fdf">#REF!</definedName>
    <definedName name="ff">#REF!</definedName>
    <definedName name="FL">'[2]Piscine FORME LIBRE'!$B$3:$B$7</definedName>
    <definedName name="LMAR">'[2]Pisc. rectangle PENTE COMPOSEE'!$B$21,'[2]Pisc. rectangle PENTE COMPOSEE'!$B$23,'[2]Pisc. rectangle PENTE COMPOSEE'!$B$25,'[2]Pisc. rectangle PENTE COMPOSEE'!$B$27,'[2]Pisc. rectangle PENTE COMPOSEE'!$B$29</definedName>
    <definedName name="LONGMAR2">'[2]Piscine FORME LIBRE'!$B$15,'[2]Piscine FORME LIBRE'!$B$17,'[2]Piscine FORME LIBRE'!$B$19,'[2]Piscine FORME LIBRE'!$B$21,'[2]Piscine FORME LIBRE'!$B$23</definedName>
    <definedName name="LONGMARC">#REF!,#REF!,#REF!,#REF!,#REF!</definedName>
    <definedName name="MARCH">#REF!</definedName>
    <definedName name="MARCHES">#REF!</definedName>
    <definedName name="MRC">'[2]Piscine FORME LIBRE'!$B$15:$B$24</definedName>
    <definedName name="MRRC">'[2]Pisc. rectangle PENTE COMPOSEE'!$B$21:$B$30</definedName>
    <definedName name="OPTIONSGO">#REF!</definedName>
    <definedName name="produits">[1]Produits!$B$3:$B$30</definedName>
    <definedName name="Volet">#REF!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K41" i="13" l="1"/>
  <c r="K42" i="13"/>
  <c r="K43" i="13"/>
  <c r="K44" i="13"/>
  <c r="K45" i="13"/>
  <c r="K46" i="13"/>
  <c r="K47" i="13"/>
  <c r="K48" i="13"/>
  <c r="K49" i="13"/>
  <c r="K50" i="13"/>
  <c r="K51" i="13"/>
  <c r="K40" i="13"/>
  <c r="J41" i="13"/>
  <c r="J42" i="13"/>
  <c r="J43" i="13"/>
  <c r="J44" i="13"/>
  <c r="J45" i="13"/>
  <c r="J46" i="13"/>
  <c r="J47" i="13"/>
  <c r="J48" i="13"/>
  <c r="J49" i="13"/>
  <c r="J50" i="13"/>
  <c r="J51" i="13"/>
  <c r="J40" i="13"/>
  <c r="K38" i="13"/>
  <c r="K37" i="13"/>
  <c r="J38" i="13"/>
  <c r="J37" i="13"/>
  <c r="K35" i="13"/>
  <c r="K34" i="13"/>
  <c r="J35" i="13"/>
  <c r="J34" i="13"/>
  <c r="K31" i="13"/>
  <c r="K32" i="13"/>
  <c r="K30" i="13"/>
  <c r="J31" i="13"/>
  <c r="J32" i="13"/>
  <c r="J30" i="13"/>
  <c r="K19" i="13"/>
  <c r="K20" i="13"/>
  <c r="K21" i="13"/>
  <c r="K22" i="13"/>
  <c r="K23" i="13"/>
  <c r="K24" i="13"/>
  <c r="K25" i="13"/>
  <c r="K26" i="13"/>
  <c r="K27" i="13"/>
  <c r="K28" i="13"/>
  <c r="K18" i="13"/>
  <c r="J19" i="13"/>
  <c r="J20" i="13"/>
  <c r="J21" i="13"/>
  <c r="J22" i="13"/>
  <c r="J23" i="13"/>
  <c r="J24" i="13"/>
  <c r="J25" i="13"/>
  <c r="J26" i="13"/>
  <c r="J27" i="13"/>
  <c r="J28" i="13"/>
  <c r="J18" i="13"/>
  <c r="J30" i="12"/>
  <c r="K30" i="12" s="1"/>
  <c r="J29" i="12"/>
  <c r="K29" i="12" s="1"/>
  <c r="J28" i="12"/>
  <c r="K28" i="12" s="1"/>
  <c r="K32" i="12"/>
  <c r="J32" i="12"/>
  <c r="J35" i="12"/>
  <c r="K35" i="12" s="1"/>
  <c r="J34" i="12"/>
  <c r="K34" i="12" s="1"/>
  <c r="J36" i="12"/>
  <c r="K36" i="12" s="1"/>
  <c r="J33" i="12"/>
  <c r="K33" i="12" s="1"/>
  <c r="J31" i="12"/>
  <c r="K31" i="12" s="1"/>
  <c r="J27" i="12"/>
  <c r="K27" i="12" s="1"/>
  <c r="J26" i="12"/>
  <c r="K26" i="12" s="1"/>
  <c r="J23" i="12"/>
  <c r="K23" i="12" s="1"/>
  <c r="J22" i="12"/>
  <c r="K22" i="12" s="1"/>
  <c r="J20" i="12"/>
  <c r="K20" i="12" s="1"/>
  <c r="J19" i="12"/>
  <c r="K19" i="12" s="1"/>
  <c r="J25" i="12"/>
  <c r="K25" i="12" s="1"/>
  <c r="J18" i="12"/>
  <c r="K18" i="12" s="1"/>
  <c r="J19" i="11"/>
  <c r="K19" i="11"/>
  <c r="J18" i="11"/>
  <c r="K18" i="11" s="1"/>
  <c r="J20" i="11"/>
  <c r="K20" i="11" s="1"/>
  <c r="J17" i="11"/>
  <c r="K17" i="11" s="1"/>
  <c r="J18" i="9"/>
  <c r="K18" i="9" s="1"/>
  <c r="J19" i="9"/>
  <c r="K19" i="9" s="1"/>
  <c r="J20" i="9"/>
  <c r="K20" i="9" s="1"/>
  <c r="J17" i="9"/>
  <c r="K17" i="9" s="1"/>
  <c r="G38" i="12" l="1"/>
  <c r="A38" i="12" s="1"/>
  <c r="D38" i="12" s="1"/>
  <c r="G22" i="11"/>
  <c r="A22" i="11" s="1"/>
  <c r="D22" i="11" s="1"/>
  <c r="G22" i="9"/>
  <c r="M45" i="7"/>
  <c r="J45" i="7"/>
  <c r="K45" i="7" s="1"/>
  <c r="J35" i="7"/>
  <c r="K35" i="7" s="1"/>
  <c r="M30" i="7"/>
  <c r="J44" i="7"/>
  <c r="K44" i="7" s="1"/>
  <c r="J43" i="7"/>
  <c r="K43" i="7" s="1"/>
  <c r="J42" i="7"/>
  <c r="K42" i="7" s="1"/>
  <c r="J40" i="7"/>
  <c r="K40" i="7" s="1"/>
  <c r="J30" i="7"/>
  <c r="K30" i="7" s="1"/>
  <c r="J28" i="7"/>
  <c r="K28" i="7" s="1"/>
  <c r="J37" i="7"/>
  <c r="K37" i="7" s="1"/>
  <c r="J36" i="7"/>
  <c r="K36" i="7" s="1"/>
  <c r="J33" i="7"/>
  <c r="K33" i="7" s="1"/>
  <c r="J32" i="7"/>
  <c r="K32" i="7" s="1"/>
  <c r="M32" i="7"/>
  <c r="M46" i="7"/>
  <c r="J46" i="7"/>
  <c r="K46" i="7" s="1"/>
  <c r="O44" i="7"/>
  <c r="M44" i="7"/>
  <c r="O43" i="7"/>
  <c r="M43" i="7"/>
  <c r="O42" i="7"/>
  <c r="M42" i="7"/>
  <c r="O41" i="7"/>
  <c r="M41" i="7"/>
  <c r="J41" i="7"/>
  <c r="K41" i="7" s="1"/>
  <c r="O39" i="7"/>
  <c r="J39" i="7"/>
  <c r="K39" i="7" s="1"/>
  <c r="O38" i="7"/>
  <c r="M38" i="7"/>
  <c r="J38" i="7"/>
  <c r="K38" i="7" s="1"/>
  <c r="O34" i="7"/>
  <c r="M34" i="7"/>
  <c r="J34" i="7"/>
  <c r="K34" i="7" s="1"/>
  <c r="O31" i="7"/>
  <c r="M31" i="7"/>
  <c r="J31" i="7"/>
  <c r="K31" i="7" s="1"/>
  <c r="O27" i="7"/>
  <c r="M27" i="7"/>
  <c r="J27" i="7"/>
  <c r="K27" i="7" s="1"/>
  <c r="O23" i="7"/>
  <c r="M23" i="7"/>
  <c r="J23" i="7"/>
  <c r="K23" i="7" s="1"/>
  <c r="O22" i="7"/>
  <c r="M22" i="7"/>
  <c r="J22" i="7"/>
  <c r="K22" i="7" s="1"/>
  <c r="O21" i="7"/>
  <c r="M21" i="7"/>
  <c r="J21" i="7"/>
  <c r="K21" i="7" s="1"/>
  <c r="O25" i="7"/>
  <c r="M25" i="7"/>
  <c r="J25" i="7"/>
  <c r="K25" i="7" s="1"/>
  <c r="O20" i="7"/>
  <c r="M20" i="7"/>
  <c r="J20" i="7"/>
  <c r="K20" i="7" s="1"/>
  <c r="O19" i="7"/>
  <c r="M19" i="7"/>
  <c r="J19" i="7"/>
  <c r="K19" i="7" s="1"/>
  <c r="O18" i="7"/>
  <c r="M18" i="7"/>
  <c r="J18" i="7"/>
  <c r="K18" i="7" s="1"/>
  <c r="O17" i="7"/>
  <c r="O45" i="7" s="1"/>
  <c r="M17" i="7"/>
  <c r="J17" i="7"/>
  <c r="K17" i="7" s="1"/>
  <c r="O19" i="5"/>
  <c r="O21" i="5"/>
  <c r="O22" i="5"/>
  <c r="O23" i="5"/>
  <c r="O25" i="5"/>
  <c r="O27" i="5"/>
  <c r="O29" i="5"/>
  <c r="O33" i="5"/>
  <c r="O34" i="5"/>
  <c r="O35" i="5"/>
  <c r="O36" i="5"/>
  <c r="O37" i="5"/>
  <c r="O38" i="5"/>
  <c r="O39" i="5"/>
  <c r="O40" i="5"/>
  <c r="O41" i="5"/>
  <c r="O42" i="5"/>
  <c r="O43" i="5"/>
  <c r="O44" i="5"/>
  <c r="O45" i="5"/>
  <c r="O18" i="5"/>
  <c r="M49" i="5"/>
  <c r="M50" i="5"/>
  <c r="M51" i="5"/>
  <c r="M52" i="5"/>
  <c r="M53" i="5"/>
  <c r="M54" i="5"/>
  <c r="M55" i="5"/>
  <c r="J30" i="5"/>
  <c r="K30" i="5" s="1"/>
  <c r="M19" i="5"/>
  <c r="M21" i="5"/>
  <c r="M22" i="5"/>
  <c r="M23" i="5"/>
  <c r="M25" i="5"/>
  <c r="M27" i="5"/>
  <c r="M29" i="5"/>
  <c r="M33" i="5"/>
  <c r="M34" i="5"/>
  <c r="M35" i="5"/>
  <c r="M37" i="5"/>
  <c r="M38" i="5"/>
  <c r="M39" i="5"/>
  <c r="M40" i="5"/>
  <c r="M41" i="5"/>
  <c r="M42" i="5"/>
  <c r="M43" i="5"/>
  <c r="M44" i="5"/>
  <c r="M45" i="5"/>
  <c r="M18" i="5"/>
  <c r="G39" i="12" l="1"/>
  <c r="G40" i="12" s="1"/>
  <c r="G23" i="11"/>
  <c r="G24" i="11" s="1"/>
  <c r="G23" i="9"/>
  <c r="G24" i="9"/>
  <c r="A22" i="9"/>
  <c r="D22" i="9" s="1"/>
  <c r="O55" i="5"/>
  <c r="O46" i="7"/>
  <c r="L47" i="7"/>
  <c r="G51" i="7"/>
  <c r="L56" i="5"/>
  <c r="J55" i="5"/>
  <c r="K55" i="5" s="1"/>
  <c r="J53" i="5"/>
  <c r="K53" i="5" s="1"/>
  <c r="J52" i="5"/>
  <c r="K52" i="5" s="1"/>
  <c r="J51" i="5"/>
  <c r="K51" i="5" s="1"/>
  <c r="J50" i="5"/>
  <c r="K50" i="5" s="1"/>
  <c r="J54" i="5"/>
  <c r="K54" i="5" s="1"/>
  <c r="J49" i="5"/>
  <c r="K49" i="5" s="1"/>
  <c r="J45" i="5"/>
  <c r="K45" i="5" s="1"/>
  <c r="J44" i="5"/>
  <c r="K44" i="5" s="1"/>
  <c r="J43" i="5"/>
  <c r="K43" i="5" s="1"/>
  <c r="J41" i="5"/>
  <c r="K41" i="5" s="1"/>
  <c r="J39" i="5"/>
  <c r="K39" i="5" s="1"/>
  <c r="J38" i="5"/>
  <c r="K38" i="5" s="1"/>
  <c r="J37" i="5"/>
  <c r="K37" i="5" s="1"/>
  <c r="J34" i="5"/>
  <c r="K34" i="5" s="1"/>
  <c r="J35" i="5"/>
  <c r="K35" i="5" s="1"/>
  <c r="J33" i="5"/>
  <c r="K33" i="5" s="1"/>
  <c r="J29" i="5"/>
  <c r="K29" i="5" s="1"/>
  <c r="J28" i="5"/>
  <c r="K28" i="5" s="1"/>
  <c r="J27" i="5"/>
  <c r="K27" i="5" s="1"/>
  <c r="J26" i="5"/>
  <c r="K26" i="5" s="1"/>
  <c r="J25" i="5"/>
  <c r="K25" i="5" s="1"/>
  <c r="J24" i="5"/>
  <c r="K24" i="5" s="1"/>
  <c r="J23" i="5"/>
  <c r="K23" i="5" s="1"/>
  <c r="J22" i="5"/>
  <c r="K22" i="5" s="1"/>
  <c r="J21" i="5"/>
  <c r="K21" i="5" s="1"/>
  <c r="J20" i="5"/>
  <c r="K20" i="5" s="1"/>
  <c r="J19" i="5"/>
  <c r="K19" i="5" s="1"/>
  <c r="J18" i="5"/>
  <c r="G53" i="7" l="1"/>
  <c r="A51" i="7"/>
  <c r="D51" i="7" s="1"/>
  <c r="G52" i="7"/>
  <c r="K18" i="5"/>
  <c r="G60" i="5" s="1"/>
  <c r="G54" i="7" l="1"/>
  <c r="A60" i="5"/>
  <c r="D60" i="5" s="1"/>
  <c r="G62" i="5"/>
  <c r="G61" i="5"/>
  <c r="G63" i="5" l="1"/>
  <c r="G53" i="13" l="1"/>
  <c r="A53" i="13" l="1"/>
  <c r="D53" i="13" s="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53">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futureMetadata>
  <valueMetadata count="53">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valueMetadata>
</metadata>
</file>

<file path=xl/sharedStrings.xml><?xml version="1.0" encoding="utf-8"?>
<sst xmlns="http://schemas.openxmlformats.org/spreadsheetml/2006/main" count="325" uniqueCount="189">
  <si>
    <t>Total € HT</t>
  </si>
  <si>
    <t>Mode de règlement :  virement ou chèque</t>
  </si>
  <si>
    <t>Livraison</t>
  </si>
  <si>
    <t>TVA 20%</t>
  </si>
  <si>
    <t xml:space="preserve">Non compris </t>
  </si>
  <si>
    <t>NC</t>
  </si>
  <si>
    <t>MA MINI PISCINE SAS</t>
  </si>
  <si>
    <t>Total € TTC</t>
  </si>
  <si>
    <t>TOTAL TTC</t>
  </si>
  <si>
    <t>Total HT</t>
  </si>
  <si>
    <t>23, le clos des Vignes - 57310 Bousse</t>
  </si>
  <si>
    <t>Q</t>
  </si>
  <si>
    <t>P €HT</t>
  </si>
  <si>
    <t>Validité du devis : 15 jours</t>
  </si>
  <si>
    <r>
      <t xml:space="preserve">En cas d'accord de votre part, faire précéder votre signature de la mention : "BON POUR ACCORD ET COMMANDE"                                                                                                                                                            Date :                                                                                          Signature </t>
    </r>
    <r>
      <rPr>
        <sz val="10"/>
        <color theme="1"/>
        <rFont val="Arial"/>
        <family val="2"/>
      </rPr>
      <t>(le signataire déclare accepter les conditions générales de vente jointe au présent devis) :</t>
    </r>
    <r>
      <rPr>
        <sz val="11"/>
        <color theme="1"/>
        <rFont val="Arial"/>
        <family val="2"/>
      </rPr>
      <t xml:space="preserve">   </t>
    </r>
  </si>
  <si>
    <t>06 13 51 02 47</t>
  </si>
  <si>
    <t>contact@ma-mini-piscine.fr</t>
  </si>
  <si>
    <t>Références</t>
  </si>
  <si>
    <t>Désignations</t>
  </si>
  <si>
    <t xml:space="preserve">MA MINI PISCINE - 23, le clos des vignes - 57310 BOUSSE - SAS au capital de 500 € - RCS Thionville : 982 028 789 </t>
  </si>
  <si>
    <t>Acompte 1 : 40% à la commande</t>
  </si>
  <si>
    <t>Solde à la livraison</t>
  </si>
  <si>
    <t>Acompte : 70% à la commande</t>
  </si>
  <si>
    <r>
      <rPr>
        <b/>
        <sz val="12"/>
        <color theme="1"/>
        <rFont val="Arial"/>
        <family val="2"/>
      </rPr>
      <t xml:space="preserve">Module Barbecue - GAZ Propane - 88.5 cm                                                                             </t>
    </r>
    <r>
      <rPr>
        <sz val="12"/>
        <color theme="1"/>
        <rFont val="Arial"/>
        <family val="2"/>
      </rPr>
      <t xml:space="preserve">                                   Comprenant barbecue à gaz, 4 brûleurs, un tiroir.
Surface de cuisson 80 x 50 cm, divisée en 2 parties: moitié grill, moitié plancha. Largeur 88.5 cm - Profondeur 60 cm.</t>
    </r>
    <r>
      <rPr>
        <b/>
        <sz val="12"/>
        <color theme="1"/>
        <rFont val="Arial"/>
        <family val="2"/>
      </rPr>
      <t xml:space="preserve">    </t>
    </r>
    <r>
      <rPr>
        <sz val="12"/>
        <color theme="1"/>
        <rFont val="Arial"/>
        <family val="2"/>
      </rPr>
      <t xml:space="preserve">                                                                                         </t>
    </r>
  </si>
  <si>
    <t>Couvercle de protection module barbecue</t>
  </si>
  <si>
    <t>Couvercle friteuse</t>
  </si>
  <si>
    <t>Couvercle barbecue</t>
  </si>
  <si>
    <t>Couvercle de protection module plancha 67 cm</t>
  </si>
  <si>
    <t>Couvercle plancha gaz 67 cm</t>
  </si>
  <si>
    <t>Couvercle plancha gaz 90 cm</t>
  </si>
  <si>
    <t>Accessoires pour four</t>
  </si>
  <si>
    <t>Jeu complet comprenant : une pelle inox, une balayette et 5 planchettes en bois.</t>
  </si>
  <si>
    <r>
      <rPr>
        <b/>
        <sz val="12"/>
        <color theme="1"/>
        <rFont val="Arial"/>
        <family val="2"/>
      </rPr>
      <t xml:space="preserve">Module Desserte - 67 cm                                                                                                                                           </t>
    </r>
    <r>
      <rPr>
        <sz val="12"/>
        <color theme="1"/>
        <rFont val="Arial"/>
        <family val="2"/>
      </rPr>
      <t>Trois tiroirs, crédence, éclairage led.
Plan de travail en granit.
Largeur 67 cm - Profondeur 60 cm.</t>
    </r>
  </si>
  <si>
    <r>
      <rPr>
        <b/>
        <sz val="12"/>
        <color theme="1"/>
        <rFont val="Arial"/>
        <family val="2"/>
      </rPr>
      <t xml:space="preserve">Module Desserte - 90 cm                                                                                                                                            </t>
    </r>
    <r>
      <rPr>
        <sz val="12"/>
        <color theme="1"/>
        <rFont val="Arial"/>
        <family val="2"/>
      </rPr>
      <t>Trois tiroirs, crédence, éclairage led.
Plan de travail en granit.
Largeur 90 cm - Profondeur 60 cm.</t>
    </r>
  </si>
  <si>
    <r>
      <rPr>
        <b/>
        <sz val="12"/>
        <color theme="1"/>
        <rFont val="Arial"/>
        <family val="2"/>
      </rPr>
      <t xml:space="preserve">Module Desserte - 108 cm                                                                                                                                            </t>
    </r>
    <r>
      <rPr>
        <sz val="12"/>
        <color theme="1"/>
        <rFont val="Arial"/>
        <family val="2"/>
      </rPr>
      <t>Trois tiroirs, crédence, éclairage led.
Plan de travail en granit.
Largeur 1087 cm - Profondeur 60 cm.</t>
    </r>
  </si>
  <si>
    <t>Modules desserte</t>
  </si>
  <si>
    <t>Modules évier</t>
  </si>
  <si>
    <t>Module d'angle</t>
  </si>
  <si>
    <t>Modules froid &amp; Conservation</t>
  </si>
  <si>
    <r>
      <rPr>
        <b/>
        <sz val="12"/>
        <color theme="1"/>
        <rFont val="Arial"/>
        <family val="2"/>
      </rPr>
      <t xml:space="preserve">Module d'Angle - 71 x 71 cm                                                                                                                                           </t>
    </r>
    <r>
      <rPr>
        <sz val="12"/>
        <color theme="1"/>
        <rFont val="Arial"/>
        <family val="2"/>
      </rPr>
      <t xml:space="preserve">Crédence, éclairage led.                                                                                                                           Plan de travail en granit.                                                                                                                          Largeur 71 cm - Profondeur 60 cm.                                                        </t>
    </r>
  </si>
  <si>
    <r>
      <rPr>
        <b/>
        <sz val="12"/>
        <color theme="1"/>
        <rFont val="Arial"/>
        <family val="2"/>
      </rPr>
      <t xml:space="preserve">Module Évier - 108 cm                                                                                                                                           </t>
    </r>
    <r>
      <rPr>
        <sz val="12"/>
        <color theme="1"/>
        <rFont val="Arial"/>
        <family val="2"/>
      </rPr>
      <t xml:space="preserve">Comprenant évier inox 40 x 34 cm, profondeur 20 cm, robinet en inox.                                                                                                                                 Deux tiroirs, crédence, éclairage led.                                                                                       Plan de travail en granit.
L’évier peut être positionné à gauche ou à droite.                                                                 Largeur 108 cm - Profondeur 60 cm.            </t>
    </r>
  </si>
  <si>
    <r>
      <t xml:space="preserve">Module Évier - 90 cm                                                                                                                                           </t>
    </r>
    <r>
      <rPr>
        <sz val="12"/>
        <color theme="1"/>
        <rFont val="Arial"/>
        <family val="2"/>
      </rPr>
      <t xml:space="preserve">Comprenant évier inox 40 x 34 cm, profondeur 20 cm, robinet en inox.                                                                                                                                 Deux tiroirs, crédence, éclairage led.                                                                                       Plan de travail en granit.
L’évier peut être positionné à gauche ou à droite.                                                                 Largeur 90 cm - Profondeur 60 cm.    </t>
    </r>
    <r>
      <rPr>
        <b/>
        <sz val="12"/>
        <color theme="1"/>
        <rFont val="Arial"/>
        <family val="2"/>
      </rPr>
      <t xml:space="preserve">        </t>
    </r>
  </si>
  <si>
    <r>
      <rPr>
        <b/>
        <sz val="12"/>
        <color theme="1"/>
        <rFont val="Arial"/>
        <family val="2"/>
      </rPr>
      <t xml:space="preserve">Module Évier - 67 cm                                                                                                                                           </t>
    </r>
    <r>
      <rPr>
        <sz val="12"/>
        <color theme="1"/>
        <rFont val="Arial"/>
        <family val="2"/>
      </rPr>
      <t xml:space="preserve">Comprenant évier inox 40 x 34 cm, profondeur 20 cm, robinet en inox.                                                                                                                                 Deux tiroirs, crédence, éclairage led.                                                                                       Plan de travail en granit.
L’évier peut être positionné à gauche ou à droite.                                                                 Largeur 67 cm - Profondeur 60 cm.                                                                   </t>
    </r>
  </si>
  <si>
    <r>
      <rPr>
        <b/>
        <sz val="12"/>
        <color theme="1"/>
        <rFont val="Arial"/>
        <family val="2"/>
      </rPr>
      <t xml:space="preserve">Module Four à tartes Flambées ou pizzas - 67 cm                                                                                                                                            </t>
    </r>
    <r>
      <rPr>
        <sz val="12"/>
        <color theme="1"/>
        <rFont val="Arial"/>
        <family val="2"/>
      </rPr>
      <t>Comprenant four à tartes flambées ou pizzas.                                                                                                                                                                                                                                   Cheminée, élément bas avec un tiroir et zone de rangement.                                                                  Taille du four : H.12 x L. 40 x P. 50 cm.
Largeur 67 cm - Profondeur 60 cm.</t>
    </r>
  </si>
  <si>
    <r>
      <rPr>
        <b/>
        <sz val="12"/>
        <color theme="1"/>
        <rFont val="Arial"/>
        <family val="2"/>
      </rPr>
      <t xml:space="preserve">Module Plancha GAZ - 90 cm                                                                                                                                              </t>
    </r>
    <r>
      <rPr>
        <sz val="12"/>
        <color theme="1"/>
        <rFont val="Arial"/>
        <family val="2"/>
      </rPr>
      <t>Comprenant une plancha gaz, plaque de cuisson émaillée, deux zones de cuissons.                                                                                                           Dimensions zone de cuisson 75 x 40 cm, puissance 7.3 kw.
Un tiroir pour intégration bouteille de gaz « propane ».                                                                       Crédence, éclairage led.                                                                                                                                 Largeur 90 cm - Profondeur 60 cm.</t>
    </r>
  </si>
  <si>
    <r>
      <rPr>
        <b/>
        <sz val="12"/>
        <color theme="1"/>
        <rFont val="Arial"/>
        <family val="2"/>
      </rPr>
      <t xml:space="preserve">Module Plancha GAZ - 67 cm                                                                                                                                              </t>
    </r>
    <r>
      <rPr>
        <sz val="12"/>
        <color theme="1"/>
        <rFont val="Arial"/>
        <family val="2"/>
      </rPr>
      <t>Comprenant une plancha gaz, plaque de cuisson émaillée, deux zones de cuissons.                                                                                                           Dimensions zone de cuisson 60 x 40 cm, puissance 7.3 kw.
Un tiroir pour intégration bouteille de gaz « propane ».                                                                       Crédence, éclairage led.                                                                                                                                 Largeur 67 cm - Profondeur 60 cm.</t>
    </r>
  </si>
  <si>
    <r>
      <rPr>
        <b/>
        <sz val="12"/>
        <color theme="1"/>
        <rFont val="Arial"/>
        <family val="2"/>
      </rPr>
      <t xml:space="preserve">Module Friteuse - 90 cm                                                                                                                                              </t>
    </r>
    <r>
      <rPr>
        <sz val="12"/>
        <color theme="1"/>
        <rFont val="Arial"/>
        <family val="2"/>
      </rPr>
      <t>Comprenant friteuse intégrée 230V.                                                                                     Trois tiroirs, crédence, éclairage led.
Plan de travail en granit. (Nécéssite une découpe de plan).
Largeur 90 cm - Profondeur 60 cm.</t>
    </r>
  </si>
  <si>
    <r>
      <rPr>
        <b/>
        <sz val="12"/>
        <color theme="1"/>
        <rFont val="Arial"/>
        <family val="2"/>
      </rPr>
      <t xml:space="preserve">Module Friteuse - 67 cm                                                                                                                                              </t>
    </r>
    <r>
      <rPr>
        <sz val="12"/>
        <color theme="1"/>
        <rFont val="Arial"/>
        <family val="2"/>
      </rPr>
      <t>Comprenant friteuse intégrée 230V.                                                                                     Trois tiroirs, crédence, éclairage led.
Plan de travail en granit. (Nécéssite une découpe de plan).
Largeur 67 cm - Profondeur 60 cm.</t>
    </r>
  </si>
  <si>
    <r>
      <rPr>
        <b/>
        <sz val="12"/>
        <color theme="1"/>
        <rFont val="Arial"/>
        <family val="2"/>
      </rPr>
      <t xml:space="preserve">Module Réfrigérateur à porte - 67 cm                                                                                                                                          </t>
    </r>
    <r>
      <rPr>
        <sz val="12"/>
        <color theme="1"/>
        <rFont val="Arial"/>
        <family val="2"/>
      </rPr>
      <t xml:space="preserve">Capacité 136 litres.                                                                                                                                   Température ambiante de fonctionnement de 10° à 43°C.
Plan de travail en granit, crédence, éclairage led.                                                                                 Ouverture de la porte à droite ou à gauche.  
Largeur 67 cm - Profondeur 60 cm.                                                      </t>
    </r>
  </si>
  <si>
    <r>
      <rPr>
        <b/>
        <sz val="12"/>
        <color theme="1"/>
        <rFont val="Arial"/>
        <family val="2"/>
      </rPr>
      <t xml:space="preserve">Module Réfrigérateur à porte avec compartiement congélation - 67 cm                                                                                                                                          </t>
    </r>
    <r>
      <rPr>
        <sz val="12"/>
        <color theme="1"/>
        <rFont val="Arial"/>
        <family val="2"/>
      </rPr>
      <t xml:space="preserve">Capacité 100 litres - Volume de congélation 17 litres.                                                               Température ambiante defonctionnement de 10° à 43°C.
Plan de travail en granit, crédence, éclairage led.                                                          Ouverture de la porte à droite ou à gauche
Largeur 67 cm - Profondeur 60 cm.                                                  </t>
    </r>
  </si>
  <si>
    <r>
      <rPr>
        <b/>
        <sz val="12"/>
        <color theme="1"/>
        <rFont val="Arial"/>
        <family val="2"/>
      </rPr>
      <t xml:space="preserve">Module Congélateur à porte - 67 cm                                                                                                                                           </t>
    </r>
    <r>
      <rPr>
        <sz val="12"/>
        <color theme="1"/>
        <rFont val="Arial"/>
        <family val="2"/>
      </rPr>
      <t xml:space="preserve">Capacité 96 litres.
Température ambiante de fonctionnement de 10° à 43°C.                                                                                     Plan de travail en granit, crédence, éclairage led.
Ouverture de la porte à droite ou à gauche.                                                                                           Largeur 67 cm - Profondeur 60 cm.                                                          </t>
    </r>
  </si>
  <si>
    <t>Options</t>
  </si>
  <si>
    <t>Prise électrique</t>
  </si>
  <si>
    <t>Prise électrique intégrée</t>
  </si>
  <si>
    <t>Découpe plan de travail</t>
  </si>
  <si>
    <t>Découpe du plan de travail en granit et du support acier pour intégration plaque de cuisson ou friteuse - Uniquement sur module desserte largeur 67, 90 et 108 cm</t>
  </si>
  <si>
    <t>Joues latérales</t>
  </si>
  <si>
    <t>Joue latérale découpée D</t>
  </si>
  <si>
    <t>Joue latérale découpée G</t>
  </si>
  <si>
    <t>Traitement air marin</t>
  </si>
  <si>
    <t>Préparation des sols &amp; murs.</t>
  </si>
  <si>
    <t>Livraison devant le domicile</t>
  </si>
  <si>
    <r>
      <rPr>
        <b/>
        <sz val="12"/>
        <color theme="1"/>
        <rFont val="Arial"/>
        <family val="2"/>
      </rPr>
      <t xml:space="preserve">Module Friteuse - 108 cm                                                                                                                                              </t>
    </r>
    <r>
      <rPr>
        <sz val="12"/>
        <color theme="1"/>
        <rFont val="Arial"/>
        <family val="2"/>
      </rPr>
      <t>Comprenant friteuse intégrée 230V.                                                                                     Trois tiroirs, crédence, éclairage led.
Plan de travail en granit. (Nécéssite une découpe de plan).
Largeur 108 cm - Profondeur 60 cm.</t>
    </r>
  </si>
  <si>
    <t>Modules cuisson</t>
  </si>
  <si>
    <t>cm</t>
  </si>
  <si>
    <t>LT</t>
  </si>
  <si>
    <t>L</t>
  </si>
  <si>
    <t>Joues latérales de finition (2 pièces) - Épaisseur 25 mm</t>
  </si>
  <si>
    <t>Joues latérales de finition pour passage tuyauteries en bas à droite - Épaisseur 25 mm</t>
  </si>
  <si>
    <t>Joues latérales de finition pour passage tuyauteries en bas à gauche - Épaisseur 25 mm</t>
  </si>
  <si>
    <t>Option complémentaire obligatoire pour toutes installations en bord de mer/océan (jusqu’à 20 km du littoral). - Augmente la durée de vie des peintures, protège contre les agressions salines.</t>
  </si>
  <si>
    <t>CUISINES D'EXTÉRIEUR LORRAINE est une marque de :</t>
  </si>
  <si>
    <t>Cuisine d'extérieur modulaire haut de gamme GARDEN PIANO - Dimensions : L 553 x H 84,5 x P 60 cm                                                                                                                   Hauteur avec crédence : 120 cm</t>
  </si>
  <si>
    <t xml:space="preserve"> 3-5-6</t>
  </si>
  <si>
    <r>
      <rPr>
        <b/>
        <sz val="12"/>
        <color theme="1"/>
        <rFont val="Arial"/>
        <family val="2"/>
      </rPr>
      <t xml:space="preserve">Module Barbecue - Chabon de Bois - 67cm                                                             </t>
    </r>
    <r>
      <rPr>
        <sz val="12"/>
        <color theme="1"/>
        <rFont val="Arial"/>
        <family val="2"/>
      </rPr>
      <t>Comprenant barbecue au charbon de bois en inox, montée et descente de la grille électrique, dimension de la grille 60 x 40 cm.
Ventilateur activeur de combustion.                                                                                                                                                Deux tiroirs, crédence, éclairage led.                                                                                      Largeur 67 cm - Profondeur 60 cm.</t>
    </r>
  </si>
  <si>
    <t>de G à D</t>
  </si>
  <si>
    <t>Positions</t>
  </si>
  <si>
    <t>Acompte 2 : 45 % 2 semaines avant la date de livraison</t>
  </si>
  <si>
    <t>Délai : 8 à 10 semaines à réception de la validation du plan de fabrication par le client</t>
  </si>
  <si>
    <t>Bousse, le 12/04/2025</t>
  </si>
  <si>
    <t>Couleur plan de travail : Petra - Black</t>
  </si>
  <si>
    <t>Couleur du chassis : Noir   -  Couleur des poignées : Inox - Nero black</t>
  </si>
  <si>
    <t>MODULES FOUR À PIZZAS</t>
  </si>
  <si>
    <t>MODULES BARBECUE GAZ</t>
  </si>
  <si>
    <t>MODULE PLAQUE GAZ</t>
  </si>
  <si>
    <r>
      <rPr>
        <b/>
        <sz val="12"/>
        <color theme="1"/>
        <rFont val="Arial"/>
        <family val="2"/>
      </rPr>
      <t xml:space="preserve">Housse BARBECUE COVER LUMEN 5                                                                                                                                         </t>
    </r>
    <r>
      <rPr>
        <sz val="12"/>
        <color theme="1"/>
        <rFont val="Arial"/>
        <family val="2"/>
      </rPr>
      <t>Polyester noir 300 dpi</t>
    </r>
  </si>
  <si>
    <r>
      <rPr>
        <b/>
        <sz val="12"/>
        <color theme="1"/>
        <rFont val="Arial"/>
        <family val="2"/>
      </rPr>
      <t xml:space="preserve">Housse BARBECUE COVER LUMEN 6 </t>
    </r>
    <r>
      <rPr>
        <sz val="12"/>
        <color theme="1"/>
        <rFont val="Arial"/>
        <family val="2"/>
      </rPr>
      <t xml:space="preserve">                                                                                                                                       Polyester noir 300 dpi</t>
    </r>
  </si>
  <si>
    <r>
      <rPr>
        <b/>
        <sz val="12"/>
        <color theme="1"/>
        <rFont val="Arial"/>
        <family val="2"/>
      </rPr>
      <t>Accessoire ROTISSERIE LUMEN 5</t>
    </r>
    <r>
      <rPr>
        <sz val="12"/>
        <color theme="1"/>
        <rFont val="Arial"/>
        <family val="2"/>
      </rPr>
      <t xml:space="preserve">                                                                                                                                       Acier inoxydable</t>
    </r>
  </si>
  <si>
    <r>
      <rPr>
        <b/>
        <sz val="12"/>
        <color theme="1"/>
        <rFont val="Arial"/>
        <family val="2"/>
      </rPr>
      <t xml:space="preserve">Accessoire ROTISSERIE LUMEN 6 </t>
    </r>
    <r>
      <rPr>
        <sz val="12"/>
        <color theme="1"/>
        <rFont val="Arial"/>
        <family val="2"/>
      </rPr>
      <t xml:space="preserve">                                                                                                                                       Acier inoxydable</t>
    </r>
  </si>
  <si>
    <r>
      <rPr>
        <b/>
        <sz val="12"/>
        <color theme="1"/>
        <rFont val="Arial"/>
        <family val="2"/>
      </rPr>
      <t xml:space="preserve">Module d'angle CORNER - 90 cm                                                                                                                                 </t>
    </r>
    <r>
      <rPr>
        <sz val="12"/>
        <color theme="1"/>
        <rFont val="Arial"/>
        <family val="2"/>
      </rPr>
      <t xml:space="preserve">Acier galvanisé ultra résistant, thermolaqué (Qualicoat)                                               </t>
    </r>
    <r>
      <rPr>
        <b/>
        <sz val="12"/>
        <color theme="1"/>
        <rFont val="Arial"/>
        <family val="2"/>
      </rPr>
      <t xml:space="preserve">                                                                                                                                  </t>
    </r>
    <r>
      <rPr>
        <sz val="12"/>
        <color theme="1"/>
        <rFont val="Arial"/>
        <family val="2"/>
      </rPr>
      <t xml:space="preserve"> Plan de travail Neolith                                                                                                                                           2 tiroirs amortis                                                                                                                                                                                                                   Largeur : 90 cm - Profondeur : 70 cm                                                                                                                    Poids : 42 Kg</t>
    </r>
  </si>
  <si>
    <r>
      <rPr>
        <b/>
        <sz val="12"/>
        <color theme="1"/>
        <rFont val="Arial"/>
        <family val="2"/>
      </rPr>
      <t xml:space="preserve">Module MODULE KAMADO - 80 cm                                                                                                                                 </t>
    </r>
    <r>
      <rPr>
        <sz val="12"/>
        <color theme="1"/>
        <rFont val="Arial"/>
        <family val="2"/>
      </rPr>
      <t xml:space="preserve">Acier galvanisé ultra résistant, thermolaqué (Qualicoat)                                               </t>
    </r>
    <r>
      <rPr>
        <b/>
        <sz val="12"/>
        <color theme="1"/>
        <rFont val="Arial"/>
        <family val="2"/>
      </rPr>
      <t xml:space="preserve">                                                                                                                                  </t>
    </r>
    <r>
      <rPr>
        <sz val="12"/>
        <color theme="1"/>
        <rFont val="Arial"/>
        <family val="2"/>
      </rPr>
      <t xml:space="preserve"> Plan de travail Neolith                                                                                                                                           2 tiroirs amortis                                                                                                                                                                                                                   Largeur : 80 cm - Profondeur : 70 cm - Hauteur : 40 cm                                                                                                                    Poids : 38 Kg</t>
    </r>
  </si>
  <si>
    <r>
      <rPr>
        <b/>
        <sz val="12"/>
        <color theme="1"/>
        <rFont val="Arial"/>
        <family val="2"/>
      </rPr>
      <t xml:space="preserve">Module Étagère OPEN SHELF - 90 cm                                                                                                                                                          </t>
    </r>
    <r>
      <rPr>
        <sz val="12"/>
        <color theme="1"/>
        <rFont val="Arial"/>
        <family val="2"/>
      </rPr>
      <t xml:space="preserve">Acier galvanisé ultra résistant, thermolaqué (Qualicoat)                                                                                 </t>
    </r>
    <r>
      <rPr>
        <b/>
        <sz val="12"/>
        <color theme="1"/>
        <rFont val="Arial"/>
        <family val="2"/>
      </rPr>
      <t xml:space="preserve">                                                                                                               </t>
    </r>
    <r>
      <rPr>
        <sz val="12"/>
        <color theme="1"/>
        <rFont val="Arial"/>
        <family val="2"/>
      </rPr>
      <t xml:space="preserve">Plan de travail Neolith                      </t>
    </r>
    <r>
      <rPr>
        <b/>
        <sz val="12"/>
        <color theme="1"/>
        <rFont val="Arial"/>
        <family val="2"/>
      </rPr>
      <t xml:space="preserve">                                                        </t>
    </r>
    <r>
      <rPr>
        <sz val="12"/>
        <color theme="1"/>
        <rFont val="Arial"/>
        <family val="2"/>
      </rPr>
      <t xml:space="preserve">                                   3 étagères ouvertes                                                                                                                                                          Pieds réglables
Largeur : 90 cm - Profondeur : 70 cm                                                                                                                                      Poids : 52 Kg</t>
    </r>
    <r>
      <rPr>
        <b/>
        <sz val="12"/>
        <color theme="1"/>
        <rFont val="Arial"/>
        <family val="2"/>
      </rPr>
      <t xml:space="preserve">    </t>
    </r>
    <r>
      <rPr>
        <sz val="12"/>
        <color theme="1"/>
        <rFont val="Arial"/>
        <family val="2"/>
      </rPr>
      <t xml:space="preserve">                                                                                         </t>
    </r>
  </si>
  <si>
    <r>
      <rPr>
        <b/>
        <sz val="12"/>
        <color theme="1"/>
        <rFont val="Arial"/>
        <family val="2"/>
      </rPr>
      <t xml:space="preserve">Module Desserte STORAGE 90 - 90 cm                                                                                                                                                                </t>
    </r>
    <r>
      <rPr>
        <sz val="12"/>
        <color theme="1"/>
        <rFont val="Arial"/>
        <family val="2"/>
      </rPr>
      <t xml:space="preserve">Acier galvanisé ultra résistant, thermolaqué (Qualicoat)   </t>
    </r>
    <r>
      <rPr>
        <b/>
        <sz val="12"/>
        <color theme="1"/>
        <rFont val="Arial"/>
        <family val="2"/>
      </rPr>
      <t xml:space="preserve">                                                                                                                                                                                </t>
    </r>
    <r>
      <rPr>
        <sz val="12"/>
        <color theme="1"/>
        <rFont val="Arial"/>
        <family val="2"/>
      </rPr>
      <t xml:space="preserve"> Plan de travail Neolith                                                                                                                                           3 tiroirs amortis                                                                                                                                                          Largeur : 90 cm - Profondeur : 70 cm                                                                                                                         Poids : 75 Kg</t>
    </r>
  </si>
  <si>
    <r>
      <rPr>
        <b/>
        <sz val="12"/>
        <color theme="1"/>
        <rFont val="Arial"/>
        <family val="2"/>
      </rPr>
      <t xml:space="preserve">Module Desserte STORAGE 65 - 65 cm                                                                                                                        </t>
    </r>
    <r>
      <rPr>
        <sz val="12"/>
        <color theme="1"/>
        <rFont val="Arial"/>
        <family val="2"/>
      </rPr>
      <t xml:space="preserve">Acier galvanisé ultra résistant, thermolaqué (Qualicoat)                                </t>
    </r>
    <r>
      <rPr>
        <b/>
        <sz val="12"/>
        <color theme="1"/>
        <rFont val="Arial"/>
        <family val="2"/>
      </rPr>
      <t xml:space="preserve">                                                                                                                                                        </t>
    </r>
    <r>
      <rPr>
        <sz val="12"/>
        <color theme="1"/>
        <rFont val="Arial"/>
        <family val="2"/>
      </rPr>
      <t xml:space="preserve"> Plan de travail Neolith                                                                                                                                           3 tiroirs amortis                                                                                                                                                           Largeur : 65 cm - Profondeur : 70 cm                                                                                                                        Poids : 55 Kg</t>
    </r>
  </si>
  <si>
    <r>
      <rPr>
        <b/>
        <sz val="12"/>
        <color theme="1"/>
        <rFont val="Arial"/>
        <family val="2"/>
      </rPr>
      <t xml:space="preserve">Module Desserte SINK - 65 cm                                                                                                                                 </t>
    </r>
    <r>
      <rPr>
        <sz val="12"/>
        <color theme="1"/>
        <rFont val="Arial"/>
        <family val="2"/>
      </rPr>
      <t xml:space="preserve">Acier galvanisé ultra résistant, thermolaqué (Qualicoat)                                               </t>
    </r>
    <r>
      <rPr>
        <b/>
        <sz val="12"/>
        <color theme="1"/>
        <rFont val="Arial"/>
        <family val="2"/>
      </rPr>
      <t xml:space="preserve">                                                                                                                                  </t>
    </r>
    <r>
      <rPr>
        <sz val="12"/>
        <color theme="1"/>
        <rFont val="Arial"/>
        <family val="2"/>
      </rPr>
      <t xml:space="preserve"> Plan de travail Neolith                                                                                                                                           Évier et robinet en inox                                                                                                                                                                 1 porte - Charnières à fermeture amortie                                                                                                                                                  Largeur : 65 cm - Profondeur : 70 cm                                                                                                                                                 Poids : 45 Kg</t>
    </r>
  </si>
  <si>
    <r>
      <rPr>
        <b/>
        <sz val="12"/>
        <color theme="1"/>
        <rFont val="Arial"/>
        <family val="2"/>
      </rPr>
      <t xml:space="preserve">Module Réfrigérateur FRIDGE - 65 cm                                                                                                                                              </t>
    </r>
    <r>
      <rPr>
        <sz val="12"/>
        <color theme="1"/>
        <rFont val="Arial"/>
        <family val="2"/>
      </rPr>
      <t>Acier galvanisé ultra résistant, thermolaqué (Qualicoat)                                                                                                                                                                                  Plan de travail Neolith                                                                                                                                            Classe énergétique N-ST - Capacité : 128 L
Porte à fermeture automatique
Plage de température : 2°C - 10°C - Réfrigérant R600a
Éclairage intérieur Led                                                                                                                                                                                                                                                                                                                                                  Largeur : 65 cm - Profondeur : 70 cm                                                                                                                    Poids : 47 Kg</t>
    </r>
  </si>
  <si>
    <r>
      <rPr>
        <b/>
        <sz val="12"/>
        <color theme="1"/>
        <rFont val="Arial"/>
        <family val="2"/>
      </rPr>
      <t xml:space="preserve">Module Four à Pizza MODULE OVEN 90 - 90 cm                                                                                                                                              </t>
    </r>
    <r>
      <rPr>
        <sz val="12"/>
        <color theme="1"/>
        <rFont val="Arial"/>
        <family val="2"/>
      </rPr>
      <t xml:space="preserve">Acier galvanisé ultra résistant, thermolaqué (Qualicoat)                                                                                                                                                                                  Plan de travail Neolith                                      </t>
    </r>
    <r>
      <rPr>
        <b/>
        <sz val="12"/>
        <color theme="1"/>
        <rFont val="Arial"/>
        <family val="2"/>
      </rPr>
      <t xml:space="preserve">                                                                                                        </t>
    </r>
    <r>
      <rPr>
        <sz val="12"/>
        <color theme="1"/>
        <rFont val="Arial"/>
        <family val="2"/>
      </rPr>
      <t>2 portes - Charnières à fermeture amortie        
Porte bouteille de gaz
Largeur : 90 cm - Profondeur : 70 cm                                                                                                                                                                         Poids : 65 Kg                                                                                                                                                                                                                  Livré sans four</t>
    </r>
  </si>
  <si>
    <r>
      <rPr>
        <b/>
        <sz val="12"/>
        <color theme="1"/>
        <rFont val="Arial"/>
        <family val="2"/>
      </rPr>
      <t xml:space="preserve">Module Brûleur Gaz BURNER - 65 cm                                                                                                                                 </t>
    </r>
    <r>
      <rPr>
        <sz val="12"/>
        <color theme="1"/>
        <rFont val="Arial"/>
        <family val="2"/>
      </rPr>
      <t xml:space="preserve">Acier galvanisé ultra résistant, thermolaqué (Qualicoat)                                               </t>
    </r>
    <r>
      <rPr>
        <b/>
        <sz val="12"/>
        <color theme="1"/>
        <rFont val="Arial"/>
        <family val="2"/>
      </rPr>
      <t xml:space="preserve">                                                                                                                                  </t>
    </r>
    <r>
      <rPr>
        <sz val="12"/>
        <color theme="1"/>
        <rFont val="Arial"/>
        <family val="2"/>
      </rPr>
      <t xml:space="preserve"> Plan de travail Neolith                                                                                                                                           1 porte - Charnières à fermeture amortie                                                                                                                                                                                                                 Largeur : 65 cm - Profondeur : 70 cm                                                                                                                    Poids : 50 Kg</t>
    </r>
  </si>
  <si>
    <r>
      <rPr>
        <b/>
        <sz val="12"/>
        <color theme="1"/>
        <rFont val="Arial"/>
        <family val="2"/>
      </rPr>
      <t xml:space="preserve">Module barbecue BBQ LUMEN 5 - 100 cm                                                                                                                                              </t>
    </r>
    <r>
      <rPr>
        <sz val="12"/>
        <color theme="1"/>
        <rFont val="Arial"/>
        <family val="2"/>
      </rPr>
      <t xml:space="preserve">Acier galvanisé ultra résistant, thermolaqué (Qualicoat)                                                                                                                                                                                  Plan de travail Neolith                                      </t>
    </r>
    <r>
      <rPr>
        <b/>
        <sz val="12"/>
        <color theme="1"/>
        <rFont val="Arial"/>
        <family val="2"/>
      </rPr>
      <t xml:space="preserve">                                                                                                        </t>
    </r>
    <r>
      <rPr>
        <sz val="12"/>
        <color theme="1"/>
        <rFont val="Arial"/>
        <family val="2"/>
      </rPr>
      <t>2 portes - Charnières à fermeture amortie        
Porte bouteille de gaz
Largeur : 100 cm - Profondeur : 70 cm                                                                                                                                                                         Poids : 55 Kg                                                                                                                                                                                                                  Livré sans barbecue</t>
    </r>
  </si>
  <si>
    <r>
      <rPr>
        <b/>
        <sz val="12"/>
        <color theme="1"/>
        <rFont val="Arial"/>
        <family val="2"/>
      </rPr>
      <t xml:space="preserve">Module barbecue BBQ LUMEN 6 - 120 cm                                                                                                                                              </t>
    </r>
    <r>
      <rPr>
        <sz val="12"/>
        <color theme="1"/>
        <rFont val="Arial"/>
        <family val="2"/>
      </rPr>
      <t xml:space="preserve">Acier galvanisé ultra résistant, thermolaqué (Qualicoat)                                                                                                                                                                                  Plan de travail Neolith                                      </t>
    </r>
    <r>
      <rPr>
        <b/>
        <sz val="12"/>
        <color theme="1"/>
        <rFont val="Arial"/>
        <family val="2"/>
      </rPr>
      <t xml:space="preserve">                                                                                                        </t>
    </r>
    <r>
      <rPr>
        <sz val="12"/>
        <color theme="1"/>
        <rFont val="Arial"/>
        <family val="2"/>
      </rPr>
      <t>2 portes - Charnières à fermeture amortie        
Porte bouteille de gaz
Largeur : 1200 cm - Profondeur : 70 cm                                                                                                                                                                         Poids:  60 Kg                                                                                                                                                                                                                  Livré sans barbecue</t>
    </r>
  </si>
  <si>
    <r>
      <rPr>
        <b/>
        <sz val="12"/>
        <color theme="1"/>
        <rFont val="Arial"/>
        <family val="2"/>
      </rPr>
      <t xml:space="preserve">Four à Pizza MAESTRO 60 - Capacité : 2 pizzas ou 3 Kg de pain                                                                                                                      </t>
    </r>
    <r>
      <rPr>
        <sz val="12"/>
        <color theme="1"/>
        <rFont val="Arial"/>
        <family val="2"/>
      </rPr>
      <t xml:space="preserve">Énergie : gaz                                                                                                                                                                                      Diamètre conduit de fumée : 120 mm                                                                                                                                                          </t>
    </r>
    <r>
      <rPr>
        <b/>
        <sz val="12"/>
        <color theme="1"/>
        <rFont val="Arial"/>
        <family val="2"/>
      </rPr>
      <t xml:space="preserve">                                                                                                                 </t>
    </r>
    <r>
      <rPr>
        <sz val="12"/>
        <color theme="1"/>
        <rFont val="Arial"/>
        <family val="2"/>
      </rPr>
      <t>Dimensions extérieures :</t>
    </r>
    <r>
      <rPr>
        <b/>
        <sz val="12"/>
        <color theme="1"/>
        <rFont val="Arial"/>
        <family val="2"/>
      </rPr>
      <t xml:space="preserve"> </t>
    </r>
    <r>
      <rPr>
        <sz val="12"/>
        <color theme="1"/>
        <rFont val="Arial"/>
        <family val="2"/>
      </rPr>
      <t xml:space="preserve">Largeur : 75 cm - Profondeur : 57 cm - Hauteur : 57 cm  Chambre de cuisson : Largeur:  61 cm - Profondeur : 40 cm - Hauteur : 21 cm                                                                                                                                                                         Poids : 58 Kg                                                                                                                                                                                                                  </t>
    </r>
  </si>
  <si>
    <r>
      <rPr>
        <b/>
        <sz val="12"/>
        <color theme="1"/>
        <rFont val="Arial"/>
        <family val="2"/>
      </rPr>
      <t>BBQ LUMEN 5</t>
    </r>
    <r>
      <rPr>
        <sz val="12"/>
        <color theme="1"/>
        <rFont val="Arial"/>
        <family val="2"/>
      </rPr>
      <t xml:space="preserve"> - </t>
    </r>
    <r>
      <rPr>
        <b/>
        <sz val="12"/>
        <color theme="1"/>
        <rFont val="Arial"/>
        <family val="2"/>
      </rPr>
      <t xml:space="preserve">10 à 15 Personnes             </t>
    </r>
    <r>
      <rPr>
        <sz val="12"/>
        <color theme="1"/>
        <rFont val="Arial"/>
        <family val="2"/>
      </rPr>
      <t xml:space="preserve">                                                                                                                                                                Chassis en acier inoxydable                                                                                                                                                 Grille de cuisson en acier inoxydable de grand épaisseur - 9 mm de diamètre
4 brûleurs en fonte d'acier inoxydable - P : 16,4 kW                                                                                                                                                                                           Brûleur arrière à infra rouge - P : 2,95 kW                                                                                                               Tiroir « lèchefrite » de grande dimension à la base du foyer permettant de récupérer le jus de cuisson et facilitant le nettoyage
Panneau de contrôle et capot double peau en acier galvanisé thermolaqué                                                                                                     Allumage piezoélectrique                                                                                                                         
Éclairage interne de la surface de cuisson et éclairage des boutons de réglage                                                                           Poids : 64 Kg</t>
    </r>
  </si>
  <si>
    <r>
      <rPr>
        <b/>
        <sz val="12"/>
        <color theme="1"/>
        <rFont val="Arial"/>
        <family val="2"/>
      </rPr>
      <t>BBQ LUMEN 6</t>
    </r>
    <r>
      <rPr>
        <sz val="12"/>
        <color theme="1"/>
        <rFont val="Arial"/>
        <family val="2"/>
      </rPr>
      <t xml:space="preserve"> - </t>
    </r>
    <r>
      <rPr>
        <b/>
        <sz val="12"/>
        <color theme="1"/>
        <rFont val="Arial"/>
        <family val="2"/>
      </rPr>
      <t>15 à 20 Personnes</t>
    </r>
    <r>
      <rPr>
        <sz val="12"/>
        <color theme="1"/>
        <rFont val="Arial"/>
        <family val="2"/>
      </rPr>
      <t xml:space="preserve">                                                                                                                                                         Chassis en acier inoxydable                                                                                                                                                 Grille de cuisson en acier inoxydable de grand épaisseur - 9 mm de diamètre
5 brûleurs en fonte d'acier inoxydable - P : 20,5 kW                                                                                                                                                                                           Brûleur arrière à infra rouge - P : 2,95 kW                                                                                                                 Tiroir « lèchefrite » de grande dimension à la base du foyer permettant de récupérer le jus de cuisson et facilitant le nettoyage
Panneau de contrôle et capot double peau en acier galvanisé thermolaqué                                                                                                     Allumage piezoélectrique                                                                                                                         
Éclairage interne de la surface de cuisson et éclairage des boutons de réglage                                                                         Poids : 74 Kg</t>
    </r>
  </si>
  <si>
    <t>Livraison devant le domicile - Prix par palette</t>
  </si>
  <si>
    <r>
      <rPr>
        <b/>
        <sz val="12"/>
        <color theme="1"/>
        <rFont val="Arial"/>
        <family val="2"/>
      </rPr>
      <t>Accessoire Plancha BARBECUE GRIDDLE</t>
    </r>
    <r>
      <rPr>
        <sz val="12"/>
        <color theme="1"/>
        <rFont val="Arial"/>
        <family val="2"/>
      </rPr>
      <t xml:space="preserve">                                                                         Transforme votre barbecue en Plancha                                                                                                                               Acier inoxydable                                                                                                                                                Dimensions : 45 x 37 cm</t>
    </r>
  </si>
  <si>
    <t>Cuisine d'extérieur modulaire haut de gamme FONTANA - Dimensions : L 553 x H 92 x P 70 cm                                                                                                                   Hauteur avec crédence optionnele : 127 cm</t>
  </si>
  <si>
    <r>
      <rPr>
        <b/>
        <sz val="12"/>
        <color theme="1"/>
        <rFont val="Arial"/>
        <family val="2"/>
      </rPr>
      <t xml:space="preserve">Joue de Finition END PANEL                                                                                                                             </t>
    </r>
    <r>
      <rPr>
        <sz val="12"/>
        <color theme="1"/>
        <rFont val="Arial"/>
        <family val="2"/>
      </rPr>
      <t xml:space="preserve">Acier galvanisé ultra résistant, thermolaqué (Qualicoat)                                                                                                                                                                                                                                                                                                                                                                                                                                             </t>
    </r>
    <r>
      <rPr>
        <sz val="12"/>
        <color rgb="FFFF0000"/>
        <rFont val="Arial"/>
        <family val="2"/>
      </rPr>
      <t xml:space="preserve"> </t>
    </r>
    <r>
      <rPr>
        <sz val="12"/>
        <rFont val="Arial"/>
        <family val="2"/>
      </rPr>
      <t xml:space="preserve">Épaisseur 2 cm </t>
    </r>
    <r>
      <rPr>
        <sz val="12"/>
        <color rgb="FFFF0000"/>
        <rFont val="Arial"/>
        <family val="2"/>
      </rPr>
      <t xml:space="preserve">         </t>
    </r>
  </si>
  <si>
    <r>
      <rPr>
        <b/>
        <sz val="12"/>
        <color theme="1"/>
        <rFont val="Arial"/>
        <family val="2"/>
      </rPr>
      <t xml:space="preserve">Joue de Finition END PANE MODULE KAMADO                                                                                                                                   </t>
    </r>
    <r>
      <rPr>
        <sz val="12"/>
        <color theme="1"/>
        <rFont val="Arial"/>
        <family val="2"/>
      </rPr>
      <t xml:space="preserve">Acier galvanisé ultra résistant, thermolaqué (Qualicoat)                                                                                                                                                                                                                                                                                                                                                                                                                                             </t>
    </r>
    <r>
      <rPr>
        <sz val="12"/>
        <rFont val="Arial"/>
        <family val="2"/>
      </rPr>
      <t xml:space="preserve">Épaisseur 2 cm  </t>
    </r>
    <r>
      <rPr>
        <b/>
        <sz val="12"/>
        <rFont val="Arial"/>
        <family val="2"/>
      </rPr>
      <t xml:space="preserve">   </t>
    </r>
    <r>
      <rPr>
        <b/>
        <sz val="12"/>
        <color rgb="FFFF0000"/>
        <rFont val="Arial"/>
        <family val="2"/>
      </rPr>
      <t xml:space="preserve"> </t>
    </r>
    <r>
      <rPr>
        <b/>
        <sz val="12"/>
        <color theme="1"/>
        <rFont val="Arial"/>
        <family val="2"/>
      </rPr>
      <t xml:space="preserve">    </t>
    </r>
    <r>
      <rPr>
        <sz val="12"/>
        <color theme="1"/>
        <rFont val="Arial"/>
        <family val="2"/>
      </rPr>
      <t xml:space="preserve">      </t>
    </r>
  </si>
  <si>
    <r>
      <rPr>
        <b/>
        <sz val="12"/>
        <color theme="1"/>
        <rFont val="Arial"/>
        <family val="2"/>
      </rPr>
      <t xml:space="preserve">Module crédence WALL 65 - 65 cm                                                                                                                          </t>
    </r>
    <r>
      <rPr>
        <sz val="12"/>
        <color theme="1"/>
        <rFont val="Arial"/>
        <family val="2"/>
      </rPr>
      <t xml:space="preserve">Acier galvanisé ultra résistant, thermolaqué (Qualicoat)                                                       </t>
    </r>
    <r>
      <rPr>
        <b/>
        <sz val="12"/>
        <color theme="1"/>
        <rFont val="Arial"/>
        <family val="2"/>
      </rPr>
      <t xml:space="preserve">                                                                                                                                                                                                                                                                </t>
    </r>
    <r>
      <rPr>
        <sz val="12"/>
        <color theme="1"/>
        <rFont val="Arial"/>
        <family val="2"/>
      </rPr>
      <t xml:space="preserve">                                                                                                                      Largeur : 65 cm - Hauteur : 35 cm - Épaisseur : 7cm                                                       </t>
    </r>
  </si>
  <si>
    <r>
      <rPr>
        <b/>
        <sz val="12"/>
        <color theme="1"/>
        <rFont val="Arial"/>
        <family val="2"/>
      </rPr>
      <t xml:space="preserve">Module crédence WALL 90 - 90 cm                                                                                                                                           </t>
    </r>
    <r>
      <rPr>
        <sz val="12"/>
        <color theme="1"/>
        <rFont val="Arial"/>
        <family val="2"/>
      </rPr>
      <t xml:space="preserve">Acier galvanisé ultra résistant, thermolaqué (Qualicoat)                                                                                                                                                                                                                                                                                                                                                                                                                                             Largeur : 65 cm - Hauteur : 35 cm - Épaisseur : 7cm                                                                </t>
    </r>
  </si>
  <si>
    <r>
      <rPr>
        <b/>
        <sz val="12"/>
        <color theme="1"/>
        <rFont val="Arial"/>
        <family val="2"/>
      </rPr>
      <t xml:space="preserve">Module crédence WALL 100 - 100 cm                                                                                                                                           </t>
    </r>
    <r>
      <rPr>
        <sz val="12"/>
        <color theme="1"/>
        <rFont val="Arial"/>
        <family val="2"/>
      </rPr>
      <t xml:space="preserve">Acier galvanisé ultra résistant, thermolaqué (Qualicoat)                                                                                                                                                                                                                                                                                                                                                                                                                                             Largeur : 65 cm - Hauteur : 35 cm - Épaisseur : 7cm                                    </t>
    </r>
  </si>
  <si>
    <r>
      <rPr>
        <b/>
        <sz val="12"/>
        <color theme="1"/>
        <rFont val="Arial"/>
        <family val="2"/>
      </rPr>
      <t xml:space="preserve">Module crédence WALL 120 - 120 cm                                                                                                                                           </t>
    </r>
    <r>
      <rPr>
        <sz val="12"/>
        <color theme="1"/>
        <rFont val="Arial"/>
        <family val="2"/>
      </rPr>
      <t xml:space="preserve">Acier galvanisé ultra résistant, thermolaqué (Qualicoat)                                                                                                                                                                                                                                                                                                                                                                                                                                             Largeur : 65 cm - Hauteur : 35 cm - Épaisseur : 7cm                                                                 </t>
    </r>
  </si>
  <si>
    <t>Éléments montés</t>
  </si>
  <si>
    <t>Plus value pour éléments livrés montés d'usine</t>
  </si>
  <si>
    <t>www.cuisines-d-extérieur-lorraine.fr</t>
  </si>
  <si>
    <t>Couleur des façades :</t>
  </si>
  <si>
    <t>Couleur plan de travail : noir impala</t>
  </si>
  <si>
    <t>Bousse, le 23/04/2025</t>
  </si>
  <si>
    <t>DEVIS n° CEFR 25 180 FONTANA</t>
  </si>
  <si>
    <t>DEVIS n° CEFR 25 180 GP</t>
  </si>
  <si>
    <t>Acompte 1 : 70% à la commande</t>
  </si>
  <si>
    <t>Bousse, le 02/05/2025</t>
  </si>
  <si>
    <t>Livraison devant le domicile - À assembler soit même</t>
  </si>
  <si>
    <t>Bousse, le 23/05/2025</t>
  </si>
  <si>
    <t>DEVIS n° CEFR 25 186 BBQ NAP</t>
  </si>
  <si>
    <t>Livraison à domicile</t>
  </si>
  <si>
    <t xml:space="preserve"> </t>
  </si>
  <si>
    <t>V8</t>
  </si>
  <si>
    <r>
      <rPr>
        <b/>
        <sz val="12"/>
        <color theme="1"/>
        <rFont val="Arial"/>
        <family val="2"/>
      </rPr>
      <t xml:space="preserve">Oasis Compact 105 BIP500                                                                                                                          </t>
    </r>
    <r>
      <rPr>
        <sz val="12"/>
        <color theme="1"/>
        <rFont val="Arial"/>
        <family val="2"/>
      </rPr>
      <t xml:space="preserve">• Jusqu'à 16 kW avec 4 brûleurs
• Surface de cuisson: 71 x 46 cm
• Dimensions: 224,5 cm x 78,2 cm x 126,6 cm | 283,8 kg
• Brûleur latéral infrarouge Sizzle Zone intégré
• Thermomètre ACCU-PROBE™
• Grilles en acier inoxydable de 7,5 mm WAVE™                                                              • Boutons de commande avec l’éclairage LED SAFETY GLOW™
• Brûleur arrière infrarouge en acier inoxydable - P : 5,5 kW
• Ignition électronique + système d'allumage Jetfire
• Egalement inclus: meuble pour bbq, meuble de rangement 2 tiroirs et meuble rangement bouteille gaz
• Elégant plan de travail en Marazzi fourni
• Housses incluse                         </t>
    </r>
  </si>
  <si>
    <r>
      <rPr>
        <b/>
        <sz val="12"/>
        <color theme="1"/>
        <rFont val="Arial"/>
        <family val="2"/>
      </rPr>
      <t xml:space="preserve">Oasis Compact 105 BIG32-1                                                                                                                       </t>
    </r>
    <r>
      <rPr>
        <sz val="12"/>
        <color theme="1"/>
        <rFont val="Arial"/>
        <family val="2"/>
      </rPr>
      <t xml:space="preserve">• Surface de Cuisson: 74,6 x 45,4 cm
• Dimensions: 224,5 cm x 83 cm x 129,1 cm | 311,6 kg
• Brûleur latéral infrarouge Sizzle Zone intégré
• Jauge de température ACCU-PROBE™ avec aspect carbone
• Grilles WAVE™ en acier inoxydable sablé 9,5 mm
• Fabriqué entièrement en acier inoxydable 304
• Boutons de commande avec l’éclairage LED SAFETY GLOW™
• Espace de grillade éclairé par une lampe halogène incorporée                                • Brûleur arrière infrarouge en acier inoxydable - P : 5,5 kW
• Rangement intégré pour kit rôtissoire
• Ignition électronique + système d'allumage Jetfire
• Egalement inclus: meuble pour bbq, meuble de rangement 2 tiroirs et meuble rangement bouteille gaz
• Elégant plan de travail en Marazzi 
• Housses incluses 
• Rôtissoire incluse                                                        </t>
    </r>
  </si>
  <si>
    <r>
      <rPr>
        <b/>
        <sz val="12"/>
        <color theme="1"/>
        <rFont val="Arial"/>
        <family val="2"/>
      </rPr>
      <t xml:space="preserve">Oasis Compact 105 BIG32-1 - Noir mat 
</t>
    </r>
    <r>
      <rPr>
        <sz val="12"/>
        <color theme="1"/>
        <rFont val="Arial"/>
        <family val="2"/>
      </rPr>
      <t xml:space="preserve">• Surface de Cuisson: 74,6 x 45,4 cm
• Dimensions: 224,5 cm x 83 cm x 129,1 cm | 311,6 kg
• Brûleur latéral infrarouge Sizzle Zone intégré
• Jauge de température ACCU-PROBE™ avec aspect carbone
• Grilles WAVE™ en acier inoxydable sablé 9,5 mm
• Fabriqué entièrement en acier inoxydable 304
• Boutons de commande avec l’éclairage LED SAFETY GLOW™
• Espace de grillade éclairé par une lampe halogène incorporée                              </t>
    </r>
    <r>
      <rPr>
        <b/>
        <sz val="12"/>
        <color theme="1"/>
        <rFont val="Arial"/>
        <family val="2"/>
      </rPr>
      <t xml:space="preserve">  </t>
    </r>
    <r>
      <rPr>
        <sz val="12"/>
        <color theme="1"/>
        <rFont val="Arial"/>
        <family val="2"/>
      </rPr>
      <t xml:space="preserve">• Brûleur arrière infrarouge en acier inoxydable - P : 5,5 kW
• Rangement intégré pour kit rôtissoire
• Ignition électronique + système d'allumage Jetfire
• Egalement inclus: meuble pour bbq, meuble de rangement 2 tiroirs et meuble rangement bouteille gaz
• Elégant plan de travail en Marazzi 
• Housses incluses 
• Rôtissoire incluse           </t>
    </r>
    <r>
      <rPr>
        <b/>
        <sz val="12"/>
        <color theme="1"/>
        <rFont val="Arial"/>
        <family val="2"/>
      </rPr>
      <t xml:space="preserve">                                                                                                                 </t>
    </r>
    <r>
      <rPr>
        <sz val="12"/>
        <color theme="1"/>
        <rFont val="Arial"/>
        <family val="2"/>
      </rPr>
      <t xml:space="preserve">                                                        </t>
    </r>
  </si>
  <si>
    <r>
      <rPr>
        <b/>
        <sz val="12"/>
        <color theme="1"/>
        <rFont val="Arial"/>
        <family val="2"/>
      </rPr>
      <t xml:space="preserve">Barbecue encastrable Série 700 - BIG32RB-1 - 12 convives                                                                                                     </t>
    </r>
    <r>
      <rPr>
        <sz val="12"/>
        <color theme="1"/>
        <rFont val="Arial"/>
        <family val="2"/>
      </rPr>
      <t xml:space="preserve">• Jusqu'à 21,5 kW avec 5 brûleurs: 4 brûleurs principaux en acier
inoxydable jusqu'à 16 kW et 1 brûleur arrière infrarouge jusqu'à 5,5 kW
• Surface de cuisson: 74,6 x 45,4 cm + grille de réchauffement
• Dimensions: 85 cm x 70 cm x 61 cm | 81,0 kg
• Jauge de température ACCU-PROBE™ avec aspect carbone
• Grille de réchaud en acier inoxydable sablé                                                                                                                                                                                                           • Grilles WAVE™ en acier inoxydable sablé 9,5 mm
• Fabriqué entièrement en acier inoxydable 304
• Boutons de commande avec l’éclairage LED SAFETY GLOW™
• Rangement intégré pour kit rôtissoire
• Système d'allumage JETFIRETM                                                                                                        </t>
    </r>
  </si>
  <si>
    <r>
      <rPr>
        <b/>
        <sz val="12"/>
        <color theme="1"/>
        <rFont val="Arial"/>
        <family val="2"/>
      </rPr>
      <t xml:space="preserve">Barbecue encastrable Série 700 - BIG38RB-1                                                                                                                        </t>
    </r>
    <r>
      <rPr>
        <sz val="12"/>
        <color theme="1"/>
        <rFont val="Arial"/>
        <family val="2"/>
      </rPr>
      <t xml:space="preserve"> Jusqu'à 25,5 kW avec 6 brûleurs: 5 brûleurs principaux en acier
inoxydable jusqu'à 20 kW et 1 brûleur arrière infrarouge jusqu'à 5,5 kW
• Surface de cuisson: 89,1 x 45,4 cm + grille de réchauffement
• Dimensions: 100 cm x 70 cm x 61 cm | 91,6 kg
• Thermomètre ACCU-PROBE™ avec aspect carbone
• Grille de réchaud en acier inoxydable sablé                                                                                                                                                                                              • Grilles WAVE™ en acier inoxydable sablé 9,5 mm
• Fabriqué entièrement en acier inoxydable 304
• Boutons de commande avec l’éclairage LED SAFETY GLOW™
• Espace de grillade éclairé par une lampe halogène incorporée
• Rangement intégré pour kit rôtissoire
• Système d'allumage JETFIRETM
                                         </t>
    </r>
  </si>
  <si>
    <r>
      <rPr>
        <b/>
        <sz val="12"/>
        <color theme="1"/>
        <rFont val="Arial"/>
        <family val="2"/>
      </rPr>
      <t xml:space="preserve">Barbecue encastrable Série 500 - BI32PSS - 12 convives                                                                                                                       </t>
    </r>
    <r>
      <rPr>
        <sz val="12"/>
        <color theme="1"/>
        <rFont val="Arial"/>
        <family val="2"/>
      </rPr>
      <t xml:space="preserve">• Jusqu'à 16 kW avec 4 brûleurs en acier inoxydable
• Surface de cuisson: 74,6 x 45,4 cm + grille de réchauffement
• Boutons de commande Soft-Touch
• Dimensions: 85 cm x 70 cm x 61 cm | 72,6 kg                                                                                                                                                                          • Fabriqué entièrement en acier inoxydable 304  
• Rôtissoire avec moteur disponible en option
• Rangement intégré pour kit rôtissoire
• Grilles WAVE™ en acier inoxydable sablé 7,5 mm
• Thermomètre ACCU-PROBE™ avec aspect carbone
• Système d'allumage JETFIRETM                                                                                                                                                                                                                                                                              </t>
    </r>
  </si>
  <si>
    <t>Accessoires COZZE</t>
  </si>
  <si>
    <t>COZZE - Fours à pizza au Gaz</t>
  </si>
  <si>
    <t xml:space="preserve">NAPOLEON - Barbecues encastrabbles </t>
  </si>
  <si>
    <t>NAPOLEON OASIS - Cuisine d'extérieur compacte</t>
  </si>
  <si>
    <t>COZZE - Fours à pizza Électrique</t>
  </si>
  <si>
    <t>DEVIS n° CEFR 25 180 COZ</t>
  </si>
  <si>
    <r>
      <rPr>
        <b/>
        <sz val="12"/>
        <color theme="1"/>
        <rFont val="Arial"/>
        <family val="2"/>
      </rPr>
      <t xml:space="preserve">FOUR À PIZZA ÉLECTRIQUE 13"                                                                                                                                                      </t>
    </r>
    <r>
      <rPr>
        <sz val="12"/>
        <color theme="1"/>
        <rFont val="Arial"/>
        <family val="2"/>
      </rPr>
      <t xml:space="preserve">
• Porte frontale amovible                                                                                                                                                                                                                   • Pierre de cuisson en terre cuite - 34 x 34 x 1 cm
• Température 450°C - Thermomètre intégré                                                                                                                                                     • Préchauffage : 25 mn - Temps de cuisson : 2 mn                                                                                                                                                                                                   • Dimensions : 53 x 53 x 29 cm
• Ouverture: 36 x 8 cm                                                                                                                                                                 • Poids : 15,5 kg                          </t>
    </r>
  </si>
  <si>
    <r>
      <rPr>
        <b/>
        <sz val="12"/>
        <color theme="1"/>
        <rFont val="Arial"/>
        <family val="2"/>
      </rPr>
      <t xml:space="preserve">FOUR À PIZZA ÉLECTRIQUE 13"                                                                                                                                                     </t>
    </r>
    <r>
      <rPr>
        <sz val="12"/>
        <color theme="1"/>
        <rFont val="Arial"/>
        <family val="2"/>
      </rPr>
      <t xml:space="preserve">
• Porte frontale amovible                                                                                                                                                                                                 • Pierre de cuisson en terre cuite - 42,5 x 42,5 x 1 cm
• Température 450°C - Thermomètre intégré                                                                                                                                                                  • Préchauffage : 25 mn - Temps de cuisson : 2 mn                                                                                                                                                                                                                • Dimensions : 60,5 x 60,5 x 30,5 cm
• Ouverture: 44,5 x 10,5 cm                                                                                                                                                                               • Poids : 21,3 kg                      </t>
    </r>
  </si>
  <si>
    <r>
      <rPr>
        <b/>
        <sz val="12"/>
        <color theme="1"/>
        <rFont val="Arial"/>
        <family val="2"/>
      </rPr>
      <t xml:space="preserve">FOUR À PIZZA GAZ 17"                                                                                                                                                      </t>
    </r>
    <r>
      <rPr>
        <sz val="12"/>
        <color theme="1"/>
        <rFont val="Arial"/>
        <family val="2"/>
      </rPr>
      <t xml:space="preserve">
• Porte frontale amovible                                                                                                                                                                                                 • Pierre de cuisson en terre cuite - 42,5 x 42,5 x 1 cm
• Température 450°C - Thermomètre intégré                                                                                                                                                                  • Préchauffage : 20 mn - Temps de cuisson : 2 mn                                                                                                                                                                                                                • Dimensions : 60,5 x 60,5 x 30,5 cm
• Ouverture: 44,5 x 10,5 cm                                                                                                                                                                               • Poids : 22 kg                  </t>
    </r>
  </si>
  <si>
    <r>
      <rPr>
        <b/>
        <sz val="12"/>
        <color theme="1"/>
        <rFont val="Arial"/>
        <family val="2"/>
      </rPr>
      <t xml:space="preserve">FOUR À PIZZA GAZ 13"                                                                                                                                                  </t>
    </r>
    <r>
      <rPr>
        <sz val="12"/>
        <color theme="1"/>
        <rFont val="Arial"/>
        <family val="2"/>
      </rPr>
      <t xml:space="preserve">
• Porte frontale amovible                                                                                                                                                                                                                   • Pierre de cuisson en terre cuite - 34 x 34 x 1 cm
• Température 450°C - Thermomètre intégré                                                                                                                                                     • Préchauffage : 20 mn - Temps de cuisson : 2 mn                                                                                                                                                                                                   • Dimensions : 53 x 53 x 29 cm
• Ouverture: 36 x 8 cm                                                                                                                                                                 • Poids : 16 kg            </t>
    </r>
  </si>
  <si>
    <r>
      <rPr>
        <b/>
        <sz val="12"/>
        <color theme="1"/>
        <rFont val="Arial"/>
        <family val="2"/>
      </rPr>
      <t xml:space="preserve">FOUR À PIZZA GAZ 17" AVEC PIERRE ROTATIVE                                                                                                                                                  </t>
    </r>
    <r>
      <rPr>
        <sz val="12"/>
        <color theme="1"/>
        <rFont val="Arial"/>
        <family val="2"/>
      </rPr>
      <t xml:space="preserve">
• Porte frontale amovible                                                                                                                                                                                                               • Pierre de cuisson rotative en terre cuite - Ø 42,5 x 1 cm
• Température 450°C - Thermomètre intégré                                                                                                                                                                                          • Préchauffage : 20 mn - Temps de cuisson : 2 mn                                                                                                                                                                                                                   • Dimensions : 60,5 x 60,5 x 30,5 cm
• Ouverture: 44,5 x 10,5 cm                                                                                                                                                                               • Poids : 26 kg                         </t>
    </r>
  </si>
  <si>
    <r>
      <rPr>
        <b/>
        <sz val="12"/>
        <color theme="1"/>
        <rFont val="Arial"/>
        <family val="2"/>
      </rPr>
      <t xml:space="preserve">HOUSSE POUR FOUR COZZE 13"                                                                                                                                                                                     </t>
    </r>
    <r>
      <rPr>
        <sz val="12"/>
        <color theme="1"/>
        <rFont val="Arial"/>
        <family val="2"/>
      </rPr>
      <t>• Résistant aux UV
• Dimensions : 53 x 53 x 27 cm</t>
    </r>
  </si>
  <si>
    <r>
      <rPr>
        <b/>
        <sz val="12"/>
        <color theme="1"/>
        <rFont val="Arial"/>
        <family val="2"/>
      </rPr>
      <t xml:space="preserve">HOUSSE POUR FOUR COZZE 17"                                                                                                                                                                                        </t>
    </r>
    <r>
      <rPr>
        <sz val="12"/>
        <color theme="1"/>
        <rFont val="Arial"/>
        <family val="2"/>
      </rPr>
      <t>• Résistant aux UV
• Dimensions : 61,5 x 61,5 x 28,5 cm</t>
    </r>
  </si>
  <si>
    <r>
      <rPr>
        <b/>
        <sz val="12"/>
        <color theme="1"/>
        <rFont val="Arial"/>
        <family val="2"/>
      </rPr>
      <t xml:space="preserve">PIERRE À PIZZA POUR FOUR COZZE 13"                                                                                                                                                                                    </t>
    </r>
    <r>
      <rPr>
        <sz val="12"/>
        <color theme="1"/>
        <rFont val="Arial"/>
        <family val="2"/>
      </rPr>
      <t>• En cordiérite
• Passe au lave vaisselle                                                                                                                                                                    • Dimensions : 34,5 × 34,5 x 1 cm</t>
    </r>
  </si>
  <si>
    <r>
      <rPr>
        <b/>
        <sz val="12"/>
        <color theme="1"/>
        <rFont val="Arial"/>
        <family val="2"/>
      </rPr>
      <t xml:space="preserve">PIERRE À PIZZA POUR FOUR COZZE 17"                                                                                                                                                                                         </t>
    </r>
    <r>
      <rPr>
        <sz val="12"/>
        <color theme="1"/>
        <rFont val="Arial"/>
        <family val="2"/>
      </rPr>
      <t>• En cordiérite
• Passe au lave vaisselle                                                                                                                                                                    • Dimensions : 42,5 × 42,5 x 1 cm</t>
    </r>
  </si>
  <si>
    <r>
      <rPr>
        <b/>
        <sz val="12"/>
        <color theme="1"/>
        <rFont val="Arial"/>
        <family val="2"/>
      </rPr>
      <t xml:space="preserve">THERMOMÈTRE DIGITAL                                                                                                                                                                           </t>
    </r>
    <r>
      <rPr>
        <sz val="12"/>
        <color theme="1"/>
        <rFont val="Arial"/>
        <family val="2"/>
      </rPr>
      <t>• En cordiérite
• Passe au lave vaisselle                                                                                                                                                                    • Dimensions : 42,5 × 42,5 x 1 cm</t>
    </r>
  </si>
  <si>
    <r>
      <rPr>
        <b/>
        <sz val="12"/>
        <color theme="1"/>
        <rFont val="Arial"/>
        <family val="2"/>
      </rPr>
      <t xml:space="preserve">KIT DÉMARRAGE                                                                                                                                                                                      </t>
    </r>
    <r>
      <rPr>
        <sz val="12"/>
        <color theme="1"/>
        <rFont val="Arial"/>
        <family val="2"/>
      </rPr>
      <t>• Pelle à pizza
• Pizza Cutter
• Thermomètre digital</t>
    </r>
  </si>
  <si>
    <r>
      <rPr>
        <b/>
        <sz val="12"/>
        <color theme="1"/>
        <rFont val="Arial"/>
        <family val="2"/>
      </rPr>
      <t xml:space="preserve">SALADETTE 5 COIMPARTIMENTS                                                                                                                                                                                        </t>
    </r>
    <r>
      <rPr>
        <sz val="12"/>
        <color theme="1"/>
        <rFont val="Arial"/>
        <family val="2"/>
      </rPr>
      <t>• En inox
• Passe au lave vaisselle                                                                                                                                                                    • Dimensions : 60 x 13,5 × 15 cm</t>
    </r>
  </si>
  <si>
    <r>
      <rPr>
        <b/>
        <sz val="12"/>
        <color theme="1"/>
        <rFont val="Arial"/>
        <family val="2"/>
      </rPr>
      <t xml:space="preserve">PIZZA CUTTER                                                                                                                                                   </t>
    </r>
    <r>
      <rPr>
        <sz val="12"/>
        <color theme="1"/>
        <rFont val="Arial"/>
        <family val="2"/>
      </rPr>
      <t xml:space="preserve">• En inox
• Ø : 10 cm                                                                                                                                                                                                   </t>
    </r>
  </si>
  <si>
    <r>
      <rPr>
        <b/>
        <sz val="12"/>
        <color theme="1"/>
        <rFont val="Arial"/>
        <family val="2"/>
      </rPr>
      <t xml:space="preserve">PELLE PERFORÉE MOYENNE AVEC MANCHE                                                                                                                                                                                 </t>
    </r>
    <r>
      <rPr>
        <sz val="12"/>
        <color theme="1"/>
        <rFont val="Arial"/>
        <family val="2"/>
      </rPr>
      <t>• Pelle à pizza en aluminium et inox
• Dimensions : 30 x 30 cm
• Longueur totale : 66 cm</t>
    </r>
  </si>
  <si>
    <r>
      <rPr>
        <b/>
        <sz val="12"/>
        <color theme="1"/>
        <rFont val="Arial"/>
        <family val="2"/>
      </rPr>
      <t xml:space="preserve">PELLE PERFORÉE GRANDE AVEC MANCHE                                                                                                                                                                                 </t>
    </r>
    <r>
      <rPr>
        <sz val="12"/>
        <color theme="1"/>
        <rFont val="Arial"/>
        <family val="2"/>
      </rPr>
      <t>• Pelle à pizza en aluminium et inox
• Dimensions : 34 x 40 cm
• Longueur totale : 75 cm</t>
    </r>
  </si>
  <si>
    <r>
      <rPr>
        <b/>
        <sz val="12"/>
        <color theme="1"/>
        <rFont val="Arial"/>
        <family val="2"/>
      </rPr>
      <t xml:space="preserve">PLANCHE À DÉCOUPER                                                                                                                                                                                  </t>
    </r>
    <r>
      <rPr>
        <sz val="12"/>
        <color theme="1"/>
        <rFont val="Arial"/>
        <family val="2"/>
      </rPr>
      <t>• En bois de bambou FSC
• Épaisseur : 20 mm</t>
    </r>
  </si>
  <si>
    <r>
      <rPr>
        <b/>
        <sz val="12"/>
        <color theme="1"/>
        <rFont val="Arial"/>
        <family val="2"/>
      </rPr>
      <t xml:space="preserve">PELLE ROTATIVE "TURNING PEEL"                                                                                                                                                                                 </t>
    </r>
    <r>
      <rPr>
        <sz val="12"/>
        <color theme="1"/>
        <rFont val="Arial"/>
        <family val="2"/>
      </rPr>
      <t>• Pelle à pizza en inox
• Ø : 18 cm
• Longueur totale : 76 cm</t>
    </r>
  </si>
  <si>
    <t>Mode de règlement :  Virement</t>
  </si>
  <si>
    <t>COZZE - ENSEMBLE DE CUISINES D'EXTÉRIEUR</t>
  </si>
  <si>
    <r>
      <rPr>
        <b/>
        <sz val="12"/>
        <color theme="1"/>
        <rFont val="Arial"/>
        <family val="2"/>
      </rPr>
      <t xml:space="preserve">COZZE-KIT 4 - 180 x 210 cm                                                                                                                                                 </t>
    </r>
    <r>
      <rPr>
        <sz val="12"/>
        <color theme="1"/>
        <rFont val="Arial"/>
        <family val="2"/>
      </rPr>
      <t xml:space="preserve">
• Module évier 90 cm                                                                                                                                                                                                          • Angle 90 cm                                                                                                                                                                                  • Module 120 cm                                                                                                                                                                                                        
• Four à pizza non inclus                                                                                                                                                                     • Poids : 103 kg            </t>
    </r>
  </si>
  <si>
    <r>
      <rPr>
        <b/>
        <sz val="12"/>
        <color theme="1"/>
        <rFont val="Arial"/>
        <family val="2"/>
      </rPr>
      <t xml:space="preserve">COZZE-KIT 1 - 210 cm                                                                                                                                               </t>
    </r>
    <r>
      <rPr>
        <sz val="12"/>
        <color theme="1"/>
        <rFont val="Arial"/>
        <family val="2"/>
      </rPr>
      <t xml:space="preserve">
• Module 90 cm                                                                                                                                                                                                              • Module 120 cm
• Four à pizza non inclus                                                                                                                                                                                                                                                                                                                    • Poids : 85 kg            </t>
    </r>
  </si>
  <si>
    <r>
      <rPr>
        <b/>
        <sz val="12"/>
        <color theme="1"/>
        <rFont val="Arial"/>
        <family val="2"/>
      </rPr>
      <t xml:space="preserve">COZZE-KIT 2 - 210 cm                                                                                                                                               </t>
    </r>
    <r>
      <rPr>
        <sz val="12"/>
        <color theme="1"/>
        <rFont val="Arial"/>
        <family val="2"/>
      </rPr>
      <t xml:space="preserve">
• Module évier 90 cm                                                                                                                                                                        • Module 120 cm                                                                                                                                                                                                              
• Four à pizza non inclus                                                                                                                                                                                                                                                                                                                                                                    • Poids : 90 kg            </t>
    </r>
  </si>
  <si>
    <r>
      <rPr>
        <b/>
        <sz val="12"/>
        <color theme="1"/>
        <rFont val="Arial"/>
        <family val="2"/>
      </rPr>
      <t xml:space="preserve">COZZE-KIT 3 - 180 x 210 cm                                                                                                                                            </t>
    </r>
    <r>
      <rPr>
        <sz val="12"/>
        <color theme="1"/>
        <rFont val="Arial"/>
        <family val="2"/>
      </rPr>
      <t xml:space="preserve">
• Module 90 cm                                                                                                                                                                                                              • Angle 90 cm                                                                                                                                                                                                       • Module 120 cm                                                                                                                                                                                                        
• Four à pizza non inclus                                                                                                                                                                   • Poids : 98 kg            </t>
    </r>
  </si>
  <si>
    <r>
      <rPr>
        <b/>
        <sz val="12"/>
        <color theme="1"/>
        <rFont val="Arial"/>
        <family val="2"/>
      </rPr>
      <t xml:space="preserve">COZZE-KIT 5  - 180 cm                                                                                                                                            </t>
    </r>
    <r>
      <rPr>
        <sz val="12"/>
        <color theme="1"/>
        <rFont val="Arial"/>
        <family val="2"/>
      </rPr>
      <t xml:space="preserve">
• Module évier 90 cm                                                                                                                                                                                                                                         • Module 90 cm                                                                                                                                                                                                                                                                                                                                                                                                                    
• Four à pizza non inclus                                                                                                                                                                     • Poids : 65 kg            </t>
    </r>
  </si>
  <si>
    <r>
      <rPr>
        <b/>
        <sz val="12"/>
        <color theme="1"/>
        <rFont val="Arial"/>
        <family val="2"/>
      </rPr>
      <t xml:space="preserve">COZZE-KIT 6  - 180 x 180 cm                                                                                                                                              </t>
    </r>
    <r>
      <rPr>
        <sz val="12"/>
        <color theme="1"/>
        <rFont val="Arial"/>
        <family val="2"/>
      </rPr>
      <t xml:space="preserve">
• Module évier 90 cm                                                                                                                                                                                   • Angle 90 cm                                                                                                                                                                                                         • Module 90 cm                                                                                                                                                                                                                                                                                                                                                                                                                   
• Four à pizza non inclus                                                                                                                                                                 • Poids : 78 kg            </t>
    </r>
  </si>
  <si>
    <r>
      <rPr>
        <b/>
        <sz val="12"/>
        <color theme="1"/>
        <rFont val="Arial"/>
        <family val="2"/>
      </rPr>
      <t xml:space="preserve">COZZE-KIT 7 - 270 cm                                                                                                                                          </t>
    </r>
    <r>
      <rPr>
        <sz val="12"/>
        <color theme="1"/>
        <rFont val="Arial"/>
        <family val="2"/>
      </rPr>
      <t xml:space="preserve">
• Module évier 90 cm                                                                                                                                                                                                                                         • Module 180 cm                                                                                                                                                                                                              
• Four à pizza non inclus                                                                                                                                                                • Poids : 110 kg            </t>
    </r>
  </si>
  <si>
    <r>
      <rPr>
        <b/>
        <sz val="12"/>
        <color theme="1"/>
        <rFont val="Arial"/>
        <family val="2"/>
      </rPr>
      <t xml:space="preserve">COZZE-KIT 8 - 210 x 270 cm                                                                                                                                                </t>
    </r>
    <r>
      <rPr>
        <sz val="12"/>
        <color theme="1"/>
        <rFont val="Arial"/>
        <family val="2"/>
      </rPr>
      <t xml:space="preserve">
• Module 120 cm                                                                                                                                                                                                      • Angle 90 cm                                                                                                                                                                                                                                        • Module 180 cm                                                                                                                                                                                                              
• Four à pizza non inclus                                                                                                                                                                • Poids : 165 kg            </t>
    </r>
  </si>
  <si>
    <r>
      <rPr>
        <b/>
        <sz val="12"/>
        <color theme="1"/>
        <rFont val="Arial"/>
        <family val="2"/>
      </rPr>
      <t xml:space="preserve">COZZE-KIT 9 - 180 x 270 cm                                                                                                                                            </t>
    </r>
    <r>
      <rPr>
        <sz val="12"/>
        <color theme="1"/>
        <rFont val="Arial"/>
        <family val="2"/>
      </rPr>
      <t xml:space="preserve">
• Module 90 cm                                                                                                                                                                                                      • Angle 90 cm                                                                                                                                                                                                                                        • Module 180 cm                                                                                                                                                                                                              
• Four à pizza non inclus                                                                                                                                                                   • Poids : 140 kg            </t>
    </r>
  </si>
  <si>
    <r>
      <rPr>
        <b/>
        <sz val="12"/>
        <color theme="1"/>
        <rFont val="Arial"/>
        <family val="2"/>
      </rPr>
      <t xml:space="preserve">COZZE-KIT 10 - 180 x 270 cm                                                                                                                                                       </t>
    </r>
    <r>
      <rPr>
        <sz val="12"/>
        <color theme="1"/>
        <rFont val="Arial"/>
        <family val="2"/>
      </rPr>
      <t xml:space="preserve">
• Module évier 90 cm                                                                                                                                                                                                                 • Angle 90 cm                                                                                                                                                                                                                                        • Module 180 cm                                                                                                                                                                                                              
• Four à pizza non inclus                                                                                                                                                                   • Poids : 123 kg            </t>
    </r>
  </si>
  <si>
    <t>COZZE - Planchas Gaz</t>
  </si>
  <si>
    <r>
      <rPr>
        <b/>
        <sz val="12"/>
        <color theme="1"/>
        <rFont val="Arial"/>
        <family val="2"/>
      </rPr>
      <t xml:space="preserve">FOUR À PIZZA ÉLECTRIQUE 13"                                                                                                                                                     </t>
    </r>
    <r>
      <rPr>
        <sz val="12"/>
        <color theme="1"/>
        <rFont val="Arial"/>
        <family val="2"/>
      </rPr>
      <t xml:space="preserve">
• Porte frontale amovible                                                                                                                                                                                                 • Pierre de cuisson en terre cuite - 42,5 x 42,5 x 1 cm
• Température 450°C - Thermomètre intégré                                                                                                                                                                  • Préchauffage : 25 mn - Temps de cuisson : 2 mn                                                                                                                                                                                                                • Dimensions : 60,5 x 60,5 x 30,5 cm
• Ouverture : 44,5 x 10,5 cm                                                                                                                                                                               • Poids : 21,3 kg                      </t>
    </r>
  </si>
  <si>
    <r>
      <rPr>
        <b/>
        <sz val="12"/>
        <color theme="1"/>
        <rFont val="Arial"/>
        <family val="2"/>
      </rPr>
      <t xml:space="preserve">FOUR À PIZZA ÉLECTRIQUE 13"                                                                                                                                                      </t>
    </r>
    <r>
      <rPr>
        <sz val="12"/>
        <color theme="1"/>
        <rFont val="Arial"/>
        <family val="2"/>
      </rPr>
      <t xml:space="preserve">
• Porte frontale amovible                                                                                                                                                                                                                   • Pierre de cuisson en terre cuite - 34 x 34 x 1 cm
• Température 450°C - Thermomètre intégré                                                                                                                                                     • Préchauffage : 25 mn - Temps de cuisson : 2 mn                                                                                                                                                                                                   • Dimensions : 53 x 53 x 29 cm
• Ouverture : 36 x 8 cm                                                                                                                                                                 • Poids : 15,5 kg                          </t>
    </r>
  </si>
  <si>
    <r>
      <rPr>
        <b/>
        <sz val="12"/>
        <color theme="1"/>
        <rFont val="Arial"/>
        <family val="2"/>
      </rPr>
      <t xml:space="preserve">FOUR À PIZZA GAZ 17" AVEC PIERRE ROTATIVE                                                                                                                                                  </t>
    </r>
    <r>
      <rPr>
        <sz val="12"/>
        <color theme="1"/>
        <rFont val="Arial"/>
        <family val="2"/>
      </rPr>
      <t xml:space="preserve">
• Porte frontale amovible                                                                                                                                                                                                               • Pierre de cuisson rotative en terre cuite - Ø 42,5 x 1 cm
• Température 450°C - Thermomètre intégré                                                                                                                                                                                          • Préchauffage : 20 mn - Temps de cuisson : 2 mn                                                                                                                                                                                                                   • Dimensions : 60,5 x 60,5 x 30,5 cm
• Ouverture : 44,5 x 10,5 cm                                                                                                                                                                               • Poids : 26 kg                         </t>
    </r>
  </si>
  <si>
    <r>
      <rPr>
        <b/>
        <sz val="12"/>
        <color theme="1"/>
        <rFont val="Arial"/>
        <family val="2"/>
      </rPr>
      <t xml:space="preserve">FOUR À PIZZA GAZ 17"                                                                                                                                                      </t>
    </r>
    <r>
      <rPr>
        <sz val="12"/>
        <color theme="1"/>
        <rFont val="Arial"/>
        <family val="2"/>
      </rPr>
      <t xml:space="preserve">
• Porte frontale amovible                                                                                                                                                                                                 • Pierre de cuisson en terre cuite - 42,5 x 42,5 x 1 cm
• Température 450°C - Thermomètre intégré                                                                                                                                                                  • Préchauffage : 20 mn - Temps de cuisson : 2 mn                                                                                                                                                                                                                • Dimensions : 60,5 x 60,5 x 30,5 cm
• Ouverture : 44,5 x 10,5 cm                                                                                                                                                                               • Poids : 22 kg                  </t>
    </r>
  </si>
  <si>
    <r>
      <rPr>
        <b/>
        <sz val="12"/>
        <color theme="1"/>
        <rFont val="Arial"/>
        <family val="2"/>
      </rPr>
      <t xml:space="preserve">FOUR À PIZZA GAZ 13"                                                                                                                                                  </t>
    </r>
    <r>
      <rPr>
        <sz val="12"/>
        <color theme="1"/>
        <rFont val="Arial"/>
        <family val="2"/>
      </rPr>
      <t xml:space="preserve">
• Porte frontale amovible                                                                                                                                                                                                                   • Pierre de cuisson en terre cuite - 34 x 34 x 1 cm
• Température 450°C - Thermomètre intégré                                                                                                                                                     • Préchauffage : 20 mn - Temps de cuisson : 2 mn                                                                                                                                                                                                   • Dimensions : 53 x 53 x 29 cm
• Ouverture : 36 x 8 cm                                                                                                                                                                 • Poids : 16 kg            </t>
    </r>
  </si>
  <si>
    <r>
      <rPr>
        <b/>
        <sz val="12"/>
        <color theme="1"/>
        <rFont val="Arial"/>
        <family val="2"/>
      </rPr>
      <t xml:space="preserve">PLANCHA GAZ - P : 7,5 kW                                                                                                                                                 </t>
    </r>
    <r>
      <rPr>
        <sz val="12"/>
        <color theme="1"/>
        <rFont val="Arial"/>
        <family val="2"/>
      </rPr>
      <t xml:space="preserve">
• Plaque en fonte                                                                                                                                                                                                        • 3 brûleurs en U
• Thermostat intégré
• Couvercle de cuisson                                                                                                                                                                                                • Dimensions : 86 x 64,5 x 38 cm
• Surface de cuisson : 80 x 50 cm                                                                                                                                                                • Poids : 33,5 kg                      </t>
    </r>
  </si>
  <si>
    <r>
      <rPr>
        <b/>
        <sz val="12"/>
        <color theme="1"/>
        <rFont val="Arial"/>
        <family val="2"/>
      </rPr>
      <t xml:space="preserve">PLANCHA GAZ - P : 6,6 kW                                                                                                                                                </t>
    </r>
    <r>
      <rPr>
        <sz val="12"/>
        <color theme="1"/>
        <rFont val="Arial"/>
        <family val="2"/>
      </rPr>
      <t xml:space="preserve">
• Plaque en acier émaillé de 2,5 mm                                                                                                                                                                                                       • 3 brûleurs                                                                                                                                                                                                  • Dimensions : 66,5 x 45,5 x 22,5 cm
• Surface de cuisson : 66,5 x 35 cm                                                                                                                                                                           • Poids : 14 kg                      </t>
    </r>
  </si>
  <si>
    <r>
      <rPr>
        <b/>
        <sz val="12"/>
        <color theme="1"/>
        <rFont val="Arial"/>
        <family val="2"/>
      </rPr>
      <t xml:space="preserve">SALADETTE 5 COIMPARTIMENTS                                                                                                                                                                                        </t>
    </r>
    <r>
      <rPr>
        <sz val="12"/>
        <color theme="1"/>
        <rFont val="Arial"/>
        <family val="2"/>
      </rPr>
      <t>• En inox
• Passe au lave vaisselle                                                                                                                                                                    • Dimensions : 60 x 13,5 × 19,5 cm</t>
    </r>
  </si>
  <si>
    <t>Nom + Prénom</t>
  </si>
  <si>
    <t>N° + Rue</t>
  </si>
  <si>
    <t>CP + Ville</t>
  </si>
  <si>
    <t>N° de Portable</t>
  </si>
  <si>
    <t>DEVIS CUISINE D'EXTÉRIEUR COZZE</t>
  </si>
  <si>
    <r>
      <rPr>
        <b/>
        <sz val="14"/>
        <color rgb="FF0070C0"/>
        <rFont val="Arial"/>
        <family val="2"/>
      </rPr>
      <t xml:space="preserve">En cas d'accord de votre part, faire précéder votre signature de la mention : "BON POUR ACCORD ET COMMANDE" </t>
    </r>
    <r>
      <rPr>
        <b/>
        <sz val="11"/>
        <color rgb="FF0070C0"/>
        <rFont val="Arial"/>
        <family val="2"/>
      </rPr>
      <t xml:space="preserve"> </t>
    </r>
  </si>
  <si>
    <t xml:space="preserve">Date :                            Signature (le signataire déclare accepter les conditions générales de vente jointe au présent devis) :   </t>
  </si>
  <si>
    <t>DEVIS SIGNÉ &amp; CGV PARAPHÉES À ENVOYER PAR MAIL À : contact@ma-mini-piscine.fr</t>
  </si>
  <si>
    <t>€ TTC</t>
  </si>
  <si>
    <r>
      <rPr>
        <b/>
        <sz val="12"/>
        <color theme="1"/>
        <rFont val="Arial"/>
        <family val="2"/>
      </rPr>
      <t xml:space="preserve">PIZZA CUTTER                                                                                                                                                                        </t>
    </r>
    <r>
      <rPr>
        <sz val="12"/>
        <color theme="1"/>
        <rFont val="Arial"/>
        <family val="2"/>
      </rPr>
      <t xml:space="preserve">• En inox
• Ø : 10 cm                                                                                                                                                                                                   </t>
    </r>
  </si>
  <si>
    <r>
      <rPr>
        <b/>
        <sz val="12"/>
        <color theme="1"/>
        <rFont val="Arial"/>
        <family val="2"/>
      </rPr>
      <t xml:space="preserve">RÉFRIGÉRATEUR  EXTÉRIEUR                                                                                                                                         </t>
    </r>
    <r>
      <rPr>
        <sz val="12"/>
        <color theme="1"/>
        <rFont val="Arial"/>
        <family val="2"/>
      </rPr>
      <t xml:space="preserve">
• Porte réversible
• Cadre en Inox
• Qualifié pour l'extérieur (couvert)
• Capacité 60L
• 46db                                                                                                                                                                                                                      • Poids : 24 kg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</si>
</sst>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 [$€-40C]"/>
    <numFmt numFmtId="165" formatCode="#,##0.00\ &quot;€&quot;"/>
    <numFmt numFmtId="166" formatCode="0#&quot; &quot;##&quot; &quot;##&quot; &quot;##&quot; &quot;##"/>
  </numFmts>
  <fonts count="35" x14ac:knownFonts="1">
    <font>
      <sz val="11"/>
      <color theme="1"/>
      <name val="Calibri"/>
      <family val="2"/>
      <scheme val="minor"/>
    </font>
    <font>
      <sz val="11"/>
      <color theme="1"/>
      <name val="Arial"/>
      <family val="2"/>
    </font>
    <font>
      <b/>
      <sz val="20"/>
      <color theme="1"/>
      <name val="Arial"/>
      <family val="2"/>
    </font>
    <font>
      <sz val="16"/>
      <color theme="1"/>
      <name val="Arial"/>
      <family val="2"/>
    </font>
    <font>
      <sz val="12"/>
      <color theme="1"/>
      <name val="Arial"/>
      <family val="2"/>
    </font>
    <font>
      <b/>
      <sz val="12"/>
      <color theme="1"/>
      <name val="Arial"/>
      <family val="2"/>
    </font>
    <font>
      <sz val="8"/>
      <color theme="1"/>
      <name val="Arial"/>
      <family val="2"/>
    </font>
    <font>
      <u/>
      <sz val="11"/>
      <color theme="10"/>
      <name val="Calibri"/>
      <family val="2"/>
      <scheme val="minor"/>
    </font>
    <font>
      <b/>
      <sz val="16"/>
      <color theme="1"/>
      <name val="Arial"/>
      <family val="2"/>
    </font>
    <font>
      <sz val="8"/>
      <name val="Calibri"/>
      <family val="2"/>
      <scheme val="minor"/>
    </font>
    <font>
      <sz val="12"/>
      <name val="Arial"/>
      <family val="2"/>
    </font>
    <font>
      <sz val="10"/>
      <color theme="1"/>
      <name val="Arial"/>
      <family val="2"/>
    </font>
    <font>
      <b/>
      <sz val="14"/>
      <color theme="1"/>
      <name val="Arial"/>
      <family val="2"/>
    </font>
    <font>
      <b/>
      <sz val="14"/>
      <name val="Arial"/>
      <family val="2"/>
    </font>
    <font>
      <sz val="14"/>
      <color theme="1"/>
      <name val="Arial"/>
      <family val="2"/>
    </font>
    <font>
      <sz val="16"/>
      <name val="Arial"/>
      <family val="2"/>
    </font>
    <font>
      <sz val="11"/>
      <name val="Arial"/>
      <family val="2"/>
    </font>
    <font>
      <sz val="14"/>
      <color theme="1"/>
      <name val="Calibri"/>
      <family val="2"/>
    </font>
    <font>
      <sz val="14"/>
      <name val="Calibri"/>
      <family val="2"/>
    </font>
    <font>
      <sz val="11"/>
      <color theme="1"/>
      <name val="Calibri"/>
      <family val="2"/>
    </font>
    <font>
      <sz val="14"/>
      <name val="Arial"/>
      <family val="2"/>
    </font>
    <font>
      <b/>
      <sz val="18"/>
      <color theme="1"/>
      <name val="Arial"/>
      <family val="2"/>
    </font>
    <font>
      <sz val="11"/>
      <color rgb="FFFF0000"/>
      <name val="Arial"/>
      <family val="2"/>
    </font>
    <font>
      <sz val="12"/>
      <color rgb="FFFF0000"/>
      <name val="Arial"/>
      <family val="2"/>
    </font>
    <font>
      <b/>
      <sz val="12"/>
      <color rgb="FFFF0000"/>
      <name val="Arial"/>
      <family val="2"/>
    </font>
    <font>
      <b/>
      <sz val="12"/>
      <name val="Arial"/>
      <family val="2"/>
    </font>
    <font>
      <sz val="16"/>
      <color theme="0"/>
      <name val="Arial"/>
      <family val="2"/>
    </font>
    <font>
      <b/>
      <sz val="16"/>
      <name val="Calibri"/>
      <family val="2"/>
      <scheme val="minor"/>
    </font>
    <font>
      <b/>
      <sz val="16"/>
      <name val="Arial"/>
      <family val="2"/>
    </font>
    <font>
      <sz val="14"/>
      <name val="Calibri"/>
      <family val="2"/>
      <scheme val="minor"/>
    </font>
    <font>
      <b/>
      <sz val="16"/>
      <color theme="0"/>
      <name val="Arial"/>
      <family val="2"/>
    </font>
    <font>
      <b/>
      <sz val="18"/>
      <color theme="1"/>
      <name val="Calibri"/>
      <family val="2"/>
    </font>
    <font>
      <b/>
      <sz val="11"/>
      <color rgb="FF0070C0"/>
      <name val="Arial"/>
      <family val="2"/>
    </font>
    <font>
      <b/>
      <sz val="14"/>
      <color rgb="FF0070C0"/>
      <name val="Arial"/>
      <family val="2"/>
    </font>
    <font>
      <b/>
      <sz val="18"/>
      <color rgb="FF0070C0"/>
      <name val="Arial"/>
      <family val="2"/>
    </font>
  </fonts>
  <fills count="13">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theme="5" tint="0.79998168889431442"/>
        <bgColor indexed="64"/>
      </patternFill>
    </fill>
    <fill>
      <patternFill patternType="solid">
        <fgColor theme="1" tint="0.34998626667073579"/>
        <bgColor indexed="64"/>
      </patternFill>
    </fill>
    <fill>
      <patternFill patternType="solid">
        <fgColor theme="9" tint="0.59999389629810485"/>
        <bgColor indexed="64"/>
      </patternFill>
    </fill>
    <fill>
      <patternFill patternType="solid">
        <fgColor rgb="FFFFC000"/>
        <bgColor indexed="64"/>
      </patternFill>
    </fill>
    <fill>
      <patternFill patternType="solid">
        <fgColor theme="9" tint="0.79998168889431442"/>
        <bgColor indexed="64"/>
      </patternFill>
    </fill>
    <fill>
      <patternFill patternType="solid">
        <fgColor theme="8" tint="0.39997558519241921"/>
        <bgColor indexed="64"/>
      </patternFill>
    </fill>
    <fill>
      <patternFill patternType="solid">
        <fgColor theme="1"/>
        <bgColor indexed="64"/>
      </patternFill>
    </fill>
    <fill>
      <patternFill patternType="solid">
        <fgColor theme="5" tint="-0.249977111117893"/>
        <bgColor indexed="64"/>
      </patternFill>
    </fill>
  </fills>
  <borders count="51">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indexed="64"/>
      </bottom>
      <diagonal/>
    </border>
    <border>
      <left/>
      <right style="thin">
        <color auto="1"/>
      </right>
      <top style="thin">
        <color auto="1"/>
      </top>
      <bottom style="thin">
        <color indexed="64"/>
      </bottom>
      <diagonal/>
    </border>
    <border>
      <left style="thin">
        <color auto="1"/>
      </left>
      <right/>
      <top/>
      <bottom style="thin">
        <color auto="1"/>
      </bottom>
      <diagonal/>
    </border>
    <border>
      <left/>
      <right style="thin">
        <color auto="1"/>
      </right>
      <top/>
      <bottom style="thin">
        <color auto="1"/>
      </bottom>
      <diagonal/>
    </border>
    <border>
      <left style="thin">
        <color auto="1"/>
      </left>
      <right/>
      <top/>
      <bottom/>
      <diagonal/>
    </border>
    <border>
      <left/>
      <right style="thin">
        <color auto="1"/>
      </right>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right/>
      <top/>
      <bottom style="thin">
        <color auto="1"/>
      </bottom>
      <diagonal/>
    </border>
    <border>
      <left style="medium">
        <color indexed="64"/>
      </left>
      <right style="thin">
        <color auto="1"/>
      </right>
      <top style="thin">
        <color auto="1"/>
      </top>
      <bottom style="thin">
        <color auto="1"/>
      </bottom>
      <diagonal/>
    </border>
    <border>
      <left/>
      <right/>
      <top style="thin">
        <color auto="1"/>
      </top>
      <bottom style="thin">
        <color auto="1"/>
      </bottom>
      <diagonal/>
    </border>
    <border>
      <left style="medium">
        <color indexed="64"/>
      </left>
      <right/>
      <top style="thin">
        <color auto="1"/>
      </top>
      <bottom style="thin">
        <color indexed="64"/>
      </bottom>
      <diagonal/>
    </border>
    <border>
      <left style="medium">
        <color indexed="64"/>
      </left>
      <right style="thin">
        <color auto="1"/>
      </right>
      <top style="thin">
        <color auto="1"/>
      </top>
      <bottom style="medium">
        <color indexed="64"/>
      </bottom>
      <diagonal/>
    </border>
    <border>
      <left style="thin">
        <color auto="1"/>
      </left>
      <right style="thin">
        <color auto="1"/>
      </right>
      <top style="thin">
        <color auto="1"/>
      </top>
      <bottom style="medium">
        <color indexed="64"/>
      </bottom>
      <diagonal/>
    </border>
    <border>
      <left style="thin">
        <color auto="1"/>
      </left>
      <right/>
      <top style="thin">
        <color auto="1"/>
      </top>
      <bottom style="medium">
        <color indexed="64"/>
      </bottom>
      <diagonal/>
    </border>
    <border>
      <left style="thin">
        <color auto="1"/>
      </left>
      <right style="medium">
        <color indexed="64"/>
      </right>
      <top style="thin">
        <color auto="1"/>
      </top>
      <bottom style="thin">
        <color auto="1"/>
      </bottom>
      <diagonal/>
    </border>
    <border>
      <left style="thin">
        <color auto="1"/>
      </left>
      <right style="medium">
        <color indexed="64"/>
      </right>
      <top style="thin">
        <color auto="1"/>
      </top>
      <bottom style="medium">
        <color indexed="64"/>
      </bottom>
      <diagonal/>
    </border>
    <border>
      <left style="medium">
        <color indexed="64"/>
      </left>
      <right/>
      <top style="thin">
        <color auto="1"/>
      </top>
      <bottom/>
      <diagonal/>
    </border>
    <border>
      <left style="medium">
        <color indexed="64"/>
      </left>
      <right/>
      <top/>
      <bottom/>
      <diagonal/>
    </border>
    <border>
      <left/>
      <right style="medium">
        <color indexed="64"/>
      </right>
      <top style="thin">
        <color auto="1"/>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auto="1"/>
      </left>
      <right style="medium">
        <color indexed="64"/>
      </right>
      <top style="medium">
        <color indexed="64"/>
      </top>
      <bottom style="thin">
        <color auto="1"/>
      </bottom>
      <diagonal/>
    </border>
    <border>
      <left style="medium">
        <color indexed="64"/>
      </left>
      <right style="thin">
        <color auto="1"/>
      </right>
      <top/>
      <bottom style="thin">
        <color auto="1"/>
      </bottom>
      <diagonal/>
    </border>
    <border>
      <left style="thin">
        <color auto="1"/>
      </left>
      <right style="medium">
        <color indexed="64"/>
      </right>
      <top/>
      <bottom style="thin">
        <color auto="1"/>
      </bottom>
      <diagonal/>
    </border>
    <border>
      <left style="medium">
        <color indexed="64"/>
      </left>
      <right style="thin">
        <color auto="1"/>
      </right>
      <top style="medium">
        <color indexed="64"/>
      </top>
      <bottom style="thin">
        <color auto="1"/>
      </bottom>
      <diagonal/>
    </border>
    <border>
      <left style="thin">
        <color auto="1"/>
      </left>
      <right style="thin">
        <color auto="1"/>
      </right>
      <top style="medium">
        <color indexed="64"/>
      </top>
      <bottom style="thin">
        <color auto="1"/>
      </bottom>
      <diagonal/>
    </border>
    <border>
      <left style="medium">
        <color indexed="64"/>
      </left>
      <right/>
      <top style="thin">
        <color auto="1"/>
      </top>
      <bottom style="medium">
        <color indexed="64"/>
      </bottom>
      <diagonal/>
    </border>
    <border>
      <left/>
      <right/>
      <top style="thin">
        <color auto="1"/>
      </top>
      <bottom style="medium">
        <color indexed="64"/>
      </bottom>
      <diagonal/>
    </border>
    <border>
      <left/>
      <right style="medium">
        <color indexed="64"/>
      </right>
      <top style="thin">
        <color auto="1"/>
      </top>
      <bottom style="medium">
        <color indexed="64"/>
      </bottom>
      <diagonal/>
    </border>
    <border>
      <left style="thin">
        <color auto="1"/>
      </left>
      <right/>
      <top style="medium">
        <color auto="1"/>
      </top>
      <bottom style="thin">
        <color indexed="64"/>
      </bottom>
      <diagonal/>
    </border>
    <border>
      <left/>
      <right/>
      <top style="medium">
        <color auto="1"/>
      </top>
      <bottom style="thin">
        <color indexed="64"/>
      </bottom>
      <diagonal/>
    </border>
    <border>
      <left/>
      <right style="thin">
        <color auto="1"/>
      </right>
      <top style="medium">
        <color auto="1"/>
      </top>
      <bottom style="thin">
        <color indexed="64"/>
      </bottom>
      <diagonal/>
    </border>
    <border>
      <left style="medium">
        <color indexed="64"/>
      </left>
      <right/>
      <top style="medium">
        <color indexed="64"/>
      </top>
      <bottom style="thin">
        <color auto="1"/>
      </bottom>
      <diagonal/>
    </border>
    <border>
      <left/>
      <right style="medium">
        <color indexed="64"/>
      </right>
      <top style="medium">
        <color indexed="64"/>
      </top>
      <bottom style="thin">
        <color auto="1"/>
      </bottom>
      <diagonal/>
    </border>
    <border>
      <left/>
      <right style="thin">
        <color auto="1"/>
      </right>
      <top style="thin">
        <color auto="1"/>
      </top>
      <bottom style="medium">
        <color indexed="64"/>
      </bottom>
      <diagonal/>
    </border>
    <border>
      <left style="medium">
        <color indexed="64"/>
      </left>
      <right/>
      <top style="medium">
        <color indexed="64"/>
      </top>
      <bottom/>
      <diagonal/>
    </border>
    <border>
      <left/>
      <right/>
      <top style="medium">
        <color auto="1"/>
      </top>
      <bottom/>
      <diagonal/>
    </border>
    <border>
      <left/>
      <right style="medium">
        <color indexed="64"/>
      </right>
      <top style="medium">
        <color indexed="64"/>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auto="1"/>
      </left>
      <right style="thin">
        <color auto="1"/>
      </right>
      <top style="medium">
        <color auto="1"/>
      </top>
      <bottom/>
      <diagonal/>
    </border>
    <border>
      <left style="thin">
        <color auto="1"/>
      </left>
      <right/>
      <top style="medium">
        <color auto="1"/>
      </top>
      <bottom/>
      <diagonal/>
    </border>
    <border>
      <left/>
      <right style="medium">
        <color indexed="64"/>
      </right>
      <top style="thin">
        <color auto="1"/>
      </top>
      <bottom/>
      <diagonal/>
    </border>
    <border>
      <left style="medium">
        <color indexed="64"/>
      </left>
      <right style="thin">
        <color indexed="64"/>
      </right>
      <top style="thin">
        <color indexed="64"/>
      </top>
      <bottom/>
      <diagonal/>
    </border>
  </borders>
  <cellStyleXfs count="2">
    <xf numFmtId="0" fontId="0" fillId="0" borderId="0"/>
    <xf numFmtId="0" fontId="7" fillId="0" borderId="0" applyNumberFormat="0" applyFill="0" applyBorder="0" applyAlignment="0" applyProtection="0"/>
  </cellStyleXfs>
  <cellXfs count="219">
    <xf numFmtId="0" fontId="0" fillId="0" borderId="0" xfId="0"/>
    <xf numFmtId="0" fontId="1" fillId="0" borderId="0" xfId="0" applyFont="1"/>
    <xf numFmtId="0" fontId="2" fillId="0" borderId="0" xfId="0" applyFont="1" applyAlignment="1">
      <alignment vertical="center"/>
    </xf>
    <xf numFmtId="0" fontId="3" fillId="0" borderId="0" xfId="0" applyFont="1"/>
    <xf numFmtId="0" fontId="14" fillId="0" borderId="0" xfId="0" applyFont="1"/>
    <xf numFmtId="1" fontId="4" fillId="2" borderId="1" xfId="0" applyNumberFormat="1" applyFont="1" applyFill="1" applyBorder="1" applyAlignment="1">
      <alignment horizontal="center" vertical="center" wrapText="1"/>
    </xf>
    <xf numFmtId="1" fontId="4" fillId="3" borderId="16" xfId="0" applyNumberFormat="1" applyFont="1" applyFill="1" applyBorder="1" applyAlignment="1">
      <alignment horizontal="center" vertical="center" wrapText="1"/>
    </xf>
    <xf numFmtId="2" fontId="4" fillId="3" borderId="16" xfId="0" applyNumberFormat="1" applyFont="1" applyFill="1" applyBorder="1" applyAlignment="1">
      <alignment vertical="center" wrapText="1"/>
    </xf>
    <xf numFmtId="0" fontId="6" fillId="0" borderId="0" xfId="0" applyFont="1" applyAlignment="1">
      <alignment horizontal="right"/>
    </xf>
    <xf numFmtId="2" fontId="5" fillId="3" borderId="17" xfId="0" applyNumberFormat="1" applyFont="1" applyFill="1" applyBorder="1" applyAlignment="1">
      <alignment vertical="center" wrapText="1"/>
    </xf>
    <xf numFmtId="165" fontId="4" fillId="2" borderId="1" xfId="0" applyNumberFormat="1" applyFont="1" applyFill="1" applyBorder="1" applyAlignment="1">
      <alignment vertical="center" wrapText="1"/>
    </xf>
    <xf numFmtId="165" fontId="4" fillId="2" borderId="2" xfId="0" applyNumberFormat="1" applyFont="1" applyFill="1" applyBorder="1" applyAlignment="1">
      <alignment vertical="center" wrapText="1"/>
    </xf>
    <xf numFmtId="0" fontId="4" fillId="2" borderId="9" xfId="0" applyFont="1" applyFill="1" applyBorder="1"/>
    <xf numFmtId="165" fontId="10" fillId="2" borderId="1" xfId="0" applyNumberFormat="1" applyFont="1" applyFill="1" applyBorder="1" applyAlignment="1">
      <alignment vertical="center" wrapText="1"/>
    </xf>
    <xf numFmtId="0" fontId="16" fillId="0" borderId="0" xfId="0" applyFont="1"/>
    <xf numFmtId="0" fontId="6" fillId="0" borderId="0" xfId="0" applyFont="1"/>
    <xf numFmtId="0" fontId="17" fillId="0" borderId="0" xfId="0" applyFont="1"/>
    <xf numFmtId="0" fontId="18" fillId="0" borderId="0" xfId="1" applyFont="1"/>
    <xf numFmtId="0" fontId="19" fillId="0" borderId="0" xfId="0" applyFont="1"/>
    <xf numFmtId="0" fontId="20" fillId="0" borderId="0" xfId="0" applyFont="1"/>
    <xf numFmtId="165" fontId="4" fillId="0" borderId="18" xfId="0" applyNumberFormat="1" applyFont="1" applyBorder="1" applyAlignment="1">
      <alignment horizontal="right" vertical="center"/>
    </xf>
    <xf numFmtId="0" fontId="4" fillId="2" borderId="20" xfId="0" applyFont="1" applyFill="1" applyBorder="1"/>
    <xf numFmtId="0" fontId="4" fillId="2" borderId="21" xfId="0" applyFont="1" applyFill="1" applyBorder="1"/>
    <xf numFmtId="2" fontId="5" fillId="3" borderId="19" xfId="0" applyNumberFormat="1" applyFont="1" applyFill="1" applyBorder="1" applyAlignment="1">
      <alignment vertical="center" wrapText="1"/>
    </xf>
    <xf numFmtId="0" fontId="1" fillId="0" borderId="23" xfId="0" applyFont="1" applyBorder="1"/>
    <xf numFmtId="0" fontId="1" fillId="0" borderId="24" xfId="0" applyFont="1" applyBorder="1"/>
    <xf numFmtId="0" fontId="1" fillId="0" borderId="25" xfId="0" applyFont="1" applyBorder="1"/>
    <xf numFmtId="0" fontId="4" fillId="2" borderId="0" xfId="0" applyFont="1" applyFill="1"/>
    <xf numFmtId="0" fontId="1" fillId="0" borderId="0" xfId="0" applyFont="1" applyAlignment="1">
      <alignment horizontal="center" vertical="center"/>
    </xf>
    <xf numFmtId="0" fontId="14" fillId="0" borderId="0" xfId="0" applyFont="1" applyAlignment="1">
      <alignment horizontal="center" vertical="center"/>
    </xf>
    <xf numFmtId="0" fontId="20" fillId="0" borderId="0" xfId="0" applyFont="1" applyAlignment="1">
      <alignment horizontal="center" vertical="center"/>
    </xf>
    <xf numFmtId="0" fontId="19" fillId="0" borderId="0" xfId="0" applyFont="1" applyAlignment="1">
      <alignment horizontal="center" vertical="center"/>
    </xf>
    <xf numFmtId="0" fontId="3" fillId="0" borderId="0" xfId="0" applyFont="1" applyAlignment="1">
      <alignment horizontal="center" vertical="center"/>
    </xf>
    <xf numFmtId="1" fontId="4" fillId="2" borderId="16" xfId="0" applyNumberFormat="1" applyFont="1" applyFill="1" applyBorder="1" applyAlignment="1">
      <alignment horizontal="center" vertical="center" wrapText="1"/>
    </xf>
    <xf numFmtId="165" fontId="10" fillId="2" borderId="16" xfId="0" applyNumberFormat="1" applyFont="1" applyFill="1" applyBorder="1" applyAlignment="1">
      <alignment vertical="center" wrapText="1"/>
    </xf>
    <xf numFmtId="165" fontId="4" fillId="2" borderId="17" xfId="0" applyNumberFormat="1" applyFont="1" applyFill="1" applyBorder="1" applyAlignment="1">
      <alignment vertical="center" wrapText="1"/>
    </xf>
    <xf numFmtId="165" fontId="4" fillId="0" borderId="19" xfId="0" applyNumberFormat="1" applyFont="1" applyBorder="1" applyAlignment="1">
      <alignment horizontal="right" vertical="center"/>
    </xf>
    <xf numFmtId="1" fontId="4" fillId="2" borderId="0" xfId="0" applyNumberFormat="1" applyFont="1" applyFill="1" applyAlignment="1">
      <alignment horizontal="center" vertical="center" wrapText="1"/>
    </xf>
    <xf numFmtId="165" fontId="4" fillId="2" borderId="0" xfId="0" applyNumberFormat="1" applyFont="1" applyFill="1" applyAlignment="1">
      <alignment vertical="center" wrapText="1"/>
    </xf>
    <xf numFmtId="165" fontId="4" fillId="0" borderId="0" xfId="0" applyNumberFormat="1" applyFont="1" applyAlignment="1">
      <alignment horizontal="right" vertical="center"/>
    </xf>
    <xf numFmtId="165" fontId="4" fillId="2" borderId="16" xfId="0" applyNumberFormat="1" applyFont="1" applyFill="1" applyBorder="1" applyAlignment="1">
      <alignment vertical="center" wrapText="1"/>
    </xf>
    <xf numFmtId="0" fontId="4" fillId="0" borderId="0" xfId="0" applyFont="1" applyAlignment="1">
      <alignment horizontal="center" vertical="center"/>
    </xf>
    <xf numFmtId="0" fontId="4" fillId="0" borderId="6" xfId="0" applyFont="1" applyBorder="1" applyAlignment="1">
      <alignment horizontal="center" vertical="center"/>
    </xf>
    <xf numFmtId="0" fontId="1" fillId="0" borderId="6" xfId="0" applyFont="1" applyBorder="1" applyAlignment="1">
      <alignment horizontal="center" vertical="center"/>
    </xf>
    <xf numFmtId="0" fontId="11" fillId="0" borderId="0" xfId="0" applyFont="1"/>
    <xf numFmtId="0" fontId="22" fillId="0" borderId="0" xfId="0" applyFont="1" applyAlignment="1">
      <alignment horizontal="center" vertical="center"/>
    </xf>
    <xf numFmtId="14" fontId="22" fillId="0" borderId="0" xfId="0" applyNumberFormat="1" applyFont="1" applyAlignment="1">
      <alignment horizontal="center" vertical="center"/>
    </xf>
    <xf numFmtId="0" fontId="22" fillId="0" borderId="25" xfId="0" applyFont="1" applyBorder="1" applyAlignment="1">
      <alignment horizontal="center" vertical="center"/>
    </xf>
    <xf numFmtId="0" fontId="22" fillId="0" borderId="23" xfId="0" applyFont="1" applyBorder="1" applyAlignment="1">
      <alignment horizontal="center" vertical="center"/>
    </xf>
    <xf numFmtId="1" fontId="1" fillId="0" borderId="0" xfId="0" applyNumberFormat="1" applyFont="1" applyAlignment="1">
      <alignment horizontal="center" vertical="center"/>
    </xf>
    <xf numFmtId="1" fontId="1" fillId="0" borderId="1" xfId="0" applyNumberFormat="1" applyFont="1" applyBorder="1" applyAlignment="1">
      <alignment horizontal="center" vertical="center"/>
    </xf>
    <xf numFmtId="0" fontId="26" fillId="6" borderId="26" xfId="0" applyFont="1" applyFill="1" applyBorder="1" applyAlignment="1">
      <alignment horizontal="center" vertical="center" wrapText="1"/>
    </xf>
    <xf numFmtId="0" fontId="20" fillId="2" borderId="0" xfId="1" applyFont="1" applyFill="1" applyBorder="1" applyAlignment="1">
      <alignment horizontal="left"/>
    </xf>
    <xf numFmtId="0" fontId="20" fillId="2" borderId="0" xfId="0" applyFont="1" applyFill="1" applyAlignment="1">
      <alignment horizontal="left"/>
    </xf>
    <xf numFmtId="0" fontId="15" fillId="10" borderId="30" xfId="0" applyFont="1" applyFill="1" applyBorder="1" applyAlignment="1">
      <alignment horizontal="center" vertical="center" wrapText="1"/>
    </xf>
    <xf numFmtId="0" fontId="15" fillId="10" borderId="34" xfId="0" applyFont="1" applyFill="1" applyBorder="1" applyAlignment="1">
      <alignment horizontal="center" vertical="center" wrapText="1"/>
    </xf>
    <xf numFmtId="0" fontId="15" fillId="10" borderId="26" xfId="0" applyFont="1" applyFill="1" applyBorder="1" applyAlignment="1">
      <alignment horizontal="center" vertical="center" wrapText="1"/>
    </xf>
    <xf numFmtId="0" fontId="26" fillId="11" borderId="30" xfId="0" applyFont="1" applyFill="1" applyBorder="1" applyAlignment="1">
      <alignment horizontal="center" vertical="center" wrapText="1"/>
    </xf>
    <xf numFmtId="0" fontId="26" fillId="11" borderId="34" xfId="0" applyFont="1" applyFill="1" applyBorder="1" applyAlignment="1">
      <alignment horizontal="center" vertical="center" wrapText="1"/>
    </xf>
    <xf numFmtId="0" fontId="26" fillId="11" borderId="26" xfId="0" applyFont="1" applyFill="1" applyBorder="1" applyAlignment="1">
      <alignment horizontal="center" vertical="center" wrapText="1"/>
    </xf>
    <xf numFmtId="0" fontId="26" fillId="6" borderId="30" xfId="0" applyFont="1" applyFill="1" applyBorder="1" applyAlignment="1">
      <alignment horizontal="center" vertical="center" wrapText="1"/>
    </xf>
    <xf numFmtId="0" fontId="26" fillId="6" borderId="34" xfId="0" applyFont="1" applyFill="1" applyBorder="1" applyAlignment="1">
      <alignment horizontal="center" vertical="center" wrapText="1"/>
    </xf>
    <xf numFmtId="0" fontId="27" fillId="0" borderId="0" xfId="1" applyFont="1" applyAlignment="1">
      <alignment horizontal="left"/>
    </xf>
    <xf numFmtId="0" fontId="28" fillId="0" borderId="0" xfId="0" applyFont="1" applyAlignment="1">
      <alignment horizontal="left"/>
    </xf>
    <xf numFmtId="0" fontId="31" fillId="0" borderId="0" xfId="0" applyFont="1"/>
    <xf numFmtId="14" fontId="17" fillId="0" borderId="0" xfId="0" applyNumberFormat="1" applyFont="1"/>
    <xf numFmtId="0" fontId="26" fillId="6" borderId="47" xfId="0" applyFont="1" applyFill="1" applyBorder="1" applyAlignment="1">
      <alignment horizontal="center" vertical="center" wrapText="1"/>
    </xf>
    <xf numFmtId="0" fontId="26" fillId="6" borderId="48" xfId="0" applyFont="1" applyFill="1" applyBorder="1" applyAlignment="1">
      <alignment horizontal="center" vertical="center" wrapText="1"/>
    </xf>
    <xf numFmtId="1" fontId="4" fillId="2" borderId="1" xfId="0" applyNumberFormat="1" applyFont="1" applyFill="1" applyBorder="1" applyAlignment="1" applyProtection="1">
      <alignment horizontal="center" vertical="center" wrapText="1"/>
      <protection locked="0"/>
    </xf>
    <xf numFmtId="0" fontId="1" fillId="0" borderId="21" xfId="0" applyFont="1" applyBorder="1" applyAlignment="1">
      <alignment horizontal="center" vertical="center"/>
    </xf>
    <xf numFmtId="0" fontId="1" fillId="0" borderId="0" xfId="0" applyFont="1" applyAlignment="1">
      <alignment horizontal="center" vertical="center"/>
    </xf>
    <xf numFmtId="0" fontId="4" fillId="2" borderId="0" xfId="0" applyFont="1" applyFill="1" applyAlignment="1">
      <alignment horizontal="center" vertical="center" wrapText="1"/>
    </xf>
    <xf numFmtId="0" fontId="4" fillId="2" borderId="0" xfId="0" applyFont="1" applyFill="1" applyAlignment="1">
      <alignment horizontal="left" vertical="center" wrapText="1"/>
    </xf>
    <xf numFmtId="0" fontId="4" fillId="2" borderId="15" xfId="0" applyFont="1" applyFill="1" applyBorder="1" applyAlignment="1">
      <alignment horizontal="center" vertical="center" wrapText="1"/>
    </xf>
    <xf numFmtId="0" fontId="4" fillId="2" borderId="16" xfId="0" applyFont="1" applyFill="1" applyBorder="1" applyAlignment="1">
      <alignment horizontal="center" vertical="center" wrapText="1"/>
    </xf>
    <xf numFmtId="0" fontId="4" fillId="2" borderId="17" xfId="0" applyFont="1" applyFill="1" applyBorder="1" applyAlignment="1">
      <alignment horizontal="left" vertical="center" wrapText="1"/>
    </xf>
    <xf numFmtId="0" fontId="4" fillId="2" borderId="32" xfId="0" applyFont="1" applyFill="1" applyBorder="1" applyAlignment="1">
      <alignment horizontal="left" vertical="center" wrapText="1"/>
    </xf>
    <xf numFmtId="0" fontId="4" fillId="2" borderId="39" xfId="0" applyFont="1" applyFill="1" applyBorder="1" applyAlignment="1">
      <alignment horizontal="left" vertical="center" wrapText="1"/>
    </xf>
    <xf numFmtId="0" fontId="4" fillId="2" borderId="2" xfId="0" applyFont="1" applyFill="1" applyBorder="1" applyAlignment="1">
      <alignment horizontal="left" vertical="center" wrapText="1"/>
    </xf>
    <xf numFmtId="0" fontId="4" fillId="2" borderId="13" xfId="0" applyFont="1" applyFill="1" applyBorder="1" applyAlignment="1">
      <alignment horizontal="left" vertical="center" wrapText="1"/>
    </xf>
    <xf numFmtId="0" fontId="4" fillId="2" borderId="3" xfId="0" applyFont="1" applyFill="1" applyBorder="1" applyAlignment="1">
      <alignment horizontal="left" vertical="center" wrapText="1"/>
    </xf>
    <xf numFmtId="0" fontId="4" fillId="2" borderId="12" xfId="0" applyFont="1" applyFill="1" applyBorder="1" applyAlignment="1">
      <alignment horizontal="center" vertical="center" wrapText="1"/>
    </xf>
    <xf numFmtId="0" fontId="4" fillId="2" borderId="1" xfId="0" applyFont="1" applyFill="1" applyBorder="1" applyAlignment="1">
      <alignment horizontal="center" vertical="center" wrapText="1"/>
    </xf>
    <xf numFmtId="49" fontId="5" fillId="2" borderId="1" xfId="0" applyNumberFormat="1" applyFont="1" applyFill="1" applyBorder="1" applyAlignment="1">
      <alignment horizontal="left" vertical="center" wrapText="1"/>
    </xf>
    <xf numFmtId="49" fontId="4" fillId="2" borderId="1" xfId="0" applyNumberFormat="1" applyFont="1" applyFill="1" applyBorder="1" applyAlignment="1">
      <alignment horizontal="left" vertical="center" wrapText="1"/>
    </xf>
    <xf numFmtId="0" fontId="8" fillId="9" borderId="12" xfId="0" applyFont="1" applyFill="1" applyBorder="1" applyAlignment="1">
      <alignment horizontal="center" vertical="center" wrapText="1"/>
    </xf>
    <xf numFmtId="0" fontId="8" fillId="9" borderId="1" xfId="0" applyFont="1" applyFill="1" applyBorder="1" applyAlignment="1">
      <alignment horizontal="center" vertical="center" wrapText="1"/>
    </xf>
    <xf numFmtId="0" fontId="8" fillId="9" borderId="18" xfId="0" applyFont="1" applyFill="1" applyBorder="1" applyAlignment="1">
      <alignment horizontal="center" vertical="center" wrapText="1"/>
    </xf>
    <xf numFmtId="0" fontId="8" fillId="9" borderId="29" xfId="0" applyFont="1" applyFill="1" applyBorder="1" applyAlignment="1">
      <alignment horizontal="center" vertical="center" wrapText="1"/>
    </xf>
    <xf numFmtId="0" fontId="8" fillId="9" borderId="30" xfId="0" applyFont="1" applyFill="1" applyBorder="1" applyAlignment="1">
      <alignment horizontal="center" vertical="center" wrapText="1"/>
    </xf>
    <xf numFmtId="0" fontId="8" fillId="9" borderId="26" xfId="0" applyFont="1" applyFill="1" applyBorder="1" applyAlignment="1">
      <alignment horizontal="center" vertical="center" wrapText="1"/>
    </xf>
    <xf numFmtId="0" fontId="8" fillId="3" borderId="37" xfId="0" applyFont="1" applyFill="1" applyBorder="1" applyAlignment="1">
      <alignment horizontal="center" vertical="center" wrapText="1"/>
    </xf>
    <xf numFmtId="0" fontId="8" fillId="3" borderId="35" xfId="0" applyFont="1" applyFill="1" applyBorder="1" applyAlignment="1">
      <alignment horizontal="center" vertical="center" wrapText="1"/>
    </xf>
    <xf numFmtId="0" fontId="8" fillId="3" borderId="38" xfId="0" applyFont="1" applyFill="1" applyBorder="1" applyAlignment="1">
      <alignment horizontal="center" vertical="center" wrapText="1"/>
    </xf>
    <xf numFmtId="0" fontId="12" fillId="2" borderId="31" xfId="0" applyFont="1" applyFill="1" applyBorder="1" applyAlignment="1">
      <alignment horizontal="center"/>
    </xf>
    <xf numFmtId="0" fontId="12" fillId="2" borderId="32" xfId="0" applyFont="1" applyFill="1" applyBorder="1" applyAlignment="1">
      <alignment horizontal="center"/>
    </xf>
    <xf numFmtId="0" fontId="12" fillId="2" borderId="33" xfId="0" applyFont="1" applyFill="1" applyBorder="1" applyAlignment="1">
      <alignment horizontal="center"/>
    </xf>
    <xf numFmtId="0" fontId="1" fillId="0" borderId="27" xfId="0" applyFont="1" applyBorder="1" applyAlignment="1">
      <alignment horizontal="left" vertical="top" wrapText="1"/>
    </xf>
    <xf numFmtId="0" fontId="1" fillId="0" borderId="25" xfId="0" applyFont="1" applyBorder="1" applyAlignment="1">
      <alignment horizontal="left" vertical="top" wrapText="1"/>
    </xf>
    <xf numFmtId="0" fontId="1" fillId="0" borderId="28" xfId="0" applyFont="1" applyBorder="1" applyAlignment="1">
      <alignment horizontal="left" vertical="top" wrapText="1"/>
    </xf>
    <xf numFmtId="0" fontId="1" fillId="0" borderId="15" xfId="0" applyFont="1" applyBorder="1" applyAlignment="1">
      <alignment horizontal="left" vertical="top" wrapText="1"/>
    </xf>
    <xf numFmtId="0" fontId="1" fillId="0" borderId="16" xfId="0" applyFont="1" applyBorder="1" applyAlignment="1">
      <alignment horizontal="left" vertical="top" wrapText="1"/>
    </xf>
    <xf numFmtId="0" fontId="1" fillId="0" borderId="19" xfId="0" applyFont="1" applyBorder="1" applyAlignment="1">
      <alignment horizontal="left" vertical="top" wrapText="1"/>
    </xf>
    <xf numFmtId="0" fontId="1" fillId="0" borderId="0" xfId="0" applyFont="1" applyAlignment="1">
      <alignment horizontal="center"/>
    </xf>
    <xf numFmtId="0" fontId="8" fillId="8" borderId="12" xfId="0" applyFont="1" applyFill="1" applyBorder="1" applyAlignment="1">
      <alignment horizontal="center" vertical="center" wrapText="1"/>
    </xf>
    <xf numFmtId="0" fontId="8" fillId="8" borderId="1" xfId="0" applyFont="1" applyFill="1" applyBorder="1" applyAlignment="1">
      <alignment horizontal="center" vertical="center" wrapText="1"/>
    </xf>
    <xf numFmtId="0" fontId="8" fillId="8" borderId="18" xfId="0" applyFont="1" applyFill="1" applyBorder="1" applyAlignment="1">
      <alignment horizontal="center" vertical="center" wrapText="1"/>
    </xf>
    <xf numFmtId="0" fontId="4" fillId="2" borderId="9" xfId="0" applyFont="1" applyFill="1" applyBorder="1" applyAlignment="1">
      <alignment horizontal="right" vertical="center"/>
    </xf>
    <xf numFmtId="0" fontId="4" fillId="2" borderId="10" xfId="0" applyFont="1" applyFill="1" applyBorder="1" applyAlignment="1">
      <alignment horizontal="right" vertical="center"/>
    </xf>
    <xf numFmtId="164" fontId="13" fillId="0" borderId="1" xfId="0" applyNumberFormat="1" applyFont="1" applyBorder="1" applyAlignment="1">
      <alignment horizontal="center" vertical="center"/>
    </xf>
    <xf numFmtId="164" fontId="13" fillId="0" borderId="18" xfId="0" applyNumberFormat="1" applyFont="1" applyBorder="1" applyAlignment="1">
      <alignment horizontal="center" vertical="center"/>
    </xf>
    <xf numFmtId="0" fontId="4" fillId="2" borderId="21" xfId="0" applyFont="1" applyFill="1" applyBorder="1" applyAlignment="1">
      <alignment horizontal="right" vertical="center"/>
    </xf>
    <xf numFmtId="0" fontId="4" fillId="2" borderId="0" xfId="0" applyFont="1" applyFill="1" applyAlignment="1">
      <alignment horizontal="right" vertical="center"/>
    </xf>
    <xf numFmtId="0" fontId="4" fillId="2" borderId="7" xfId="0" applyFont="1" applyFill="1" applyBorder="1" applyAlignment="1">
      <alignment horizontal="right" vertical="center"/>
    </xf>
    <xf numFmtId="0" fontId="4" fillId="2" borderId="11" xfId="0" applyFont="1" applyFill="1" applyBorder="1" applyAlignment="1">
      <alignment horizontal="right" vertical="center"/>
    </xf>
    <xf numFmtId="0" fontId="4" fillId="2" borderId="5" xfId="0" applyFont="1" applyFill="1" applyBorder="1" applyAlignment="1">
      <alignment horizontal="right" vertical="center"/>
    </xf>
    <xf numFmtId="0" fontId="21" fillId="5" borderId="29" xfId="0" applyFont="1" applyFill="1" applyBorder="1" applyAlignment="1">
      <alignment horizontal="center" vertical="center" wrapText="1"/>
    </xf>
    <xf numFmtId="0" fontId="21" fillId="5" borderId="30" xfId="0" applyFont="1" applyFill="1" applyBorder="1" applyAlignment="1">
      <alignment horizontal="center" vertical="center" wrapText="1"/>
    </xf>
    <xf numFmtId="0" fontId="21" fillId="5" borderId="26" xfId="0" applyFont="1" applyFill="1" applyBorder="1" applyAlignment="1">
      <alignment horizontal="center" vertical="center" wrapText="1"/>
    </xf>
    <xf numFmtId="0" fontId="21" fillId="5" borderId="15" xfId="0" applyFont="1" applyFill="1" applyBorder="1" applyAlignment="1">
      <alignment horizontal="center" vertical="center" wrapText="1"/>
    </xf>
    <xf numFmtId="0" fontId="21" fillId="5" borderId="16" xfId="0" applyFont="1" applyFill="1" applyBorder="1" applyAlignment="1">
      <alignment horizontal="center" vertical="center" wrapText="1"/>
    </xf>
    <xf numFmtId="0" fontId="21" fillId="5" borderId="19" xfId="0" applyFont="1" applyFill="1" applyBorder="1" applyAlignment="1">
      <alignment horizontal="center" vertical="center" wrapText="1"/>
    </xf>
    <xf numFmtId="0" fontId="14" fillId="0" borderId="29" xfId="0" applyFont="1" applyBorder="1" applyAlignment="1">
      <alignment horizontal="center" vertical="center" wrapText="1"/>
    </xf>
    <xf numFmtId="0" fontId="14" fillId="0" borderId="30" xfId="0" applyFont="1" applyBorder="1" applyAlignment="1">
      <alignment horizontal="center" vertical="center" wrapText="1"/>
    </xf>
    <xf numFmtId="0" fontId="14" fillId="0" borderId="26" xfId="0" applyFont="1" applyBorder="1" applyAlignment="1">
      <alignment horizontal="center" vertical="center" wrapText="1"/>
    </xf>
    <xf numFmtId="164" fontId="13" fillId="0" borderId="12" xfId="0" applyNumberFormat="1" applyFont="1" applyBorder="1" applyAlignment="1">
      <alignment horizontal="center" vertical="center"/>
    </xf>
    <xf numFmtId="0" fontId="4" fillId="3" borderId="15" xfId="0" applyFont="1" applyFill="1" applyBorder="1" applyAlignment="1">
      <alignment horizontal="center" vertical="center" wrapText="1"/>
    </xf>
    <xf numFmtId="0" fontId="4" fillId="3" borderId="16" xfId="0" applyFont="1" applyFill="1" applyBorder="1" applyAlignment="1">
      <alignment horizontal="center" vertical="center" wrapText="1"/>
    </xf>
    <xf numFmtId="0" fontId="4" fillId="3" borderId="16" xfId="0" applyFont="1" applyFill="1" applyBorder="1" applyAlignment="1">
      <alignment horizontal="left" vertical="center" wrapText="1"/>
    </xf>
    <xf numFmtId="0" fontId="20" fillId="4" borderId="4" xfId="0" applyFont="1" applyFill="1" applyBorder="1" applyAlignment="1">
      <alignment horizontal="left"/>
    </xf>
    <xf numFmtId="0" fontId="20" fillId="4" borderId="11" xfId="0" applyFont="1" applyFill="1" applyBorder="1" applyAlignment="1">
      <alignment horizontal="left"/>
    </xf>
    <xf numFmtId="0" fontId="20" fillId="4" borderId="5" xfId="0" applyFont="1" applyFill="1" applyBorder="1" applyAlignment="1">
      <alignment horizontal="left"/>
    </xf>
    <xf numFmtId="0" fontId="7" fillId="0" borderId="0" xfId="1" applyAlignment="1">
      <alignment horizontal="left"/>
    </xf>
    <xf numFmtId="0" fontId="1" fillId="0" borderId="0" xfId="0" applyFont="1" applyAlignment="1">
      <alignment horizontal="left"/>
    </xf>
    <xf numFmtId="0" fontId="19" fillId="0" borderId="0" xfId="0" applyFont="1" applyAlignment="1">
      <alignment horizontal="left"/>
    </xf>
    <xf numFmtId="0" fontId="15" fillId="10" borderId="29" xfId="0" applyFont="1" applyFill="1" applyBorder="1" applyAlignment="1">
      <alignment horizontal="center" vertical="center" wrapText="1"/>
    </xf>
    <xf numFmtId="0" fontId="15" fillId="10" borderId="30" xfId="0" applyFont="1" applyFill="1" applyBorder="1" applyAlignment="1">
      <alignment horizontal="center" vertical="center" wrapText="1"/>
    </xf>
    <xf numFmtId="0" fontId="15" fillId="10" borderId="34" xfId="0" applyFont="1" applyFill="1" applyBorder="1" applyAlignment="1">
      <alignment horizontal="center" vertical="center" wrapText="1"/>
    </xf>
    <xf numFmtId="0" fontId="15" fillId="10" borderId="35" xfId="0" applyFont="1" applyFill="1" applyBorder="1" applyAlignment="1">
      <alignment horizontal="center" vertical="center" wrapText="1"/>
    </xf>
    <xf numFmtId="0" fontId="15" fillId="10" borderId="36" xfId="0" applyFont="1" applyFill="1" applyBorder="1" applyAlignment="1">
      <alignment horizontal="center" vertical="center" wrapText="1"/>
    </xf>
    <xf numFmtId="49" fontId="4" fillId="2" borderId="16" xfId="0" applyNumberFormat="1" applyFont="1" applyFill="1" applyBorder="1" applyAlignment="1">
      <alignment horizontal="left" vertical="center" wrapText="1"/>
    </xf>
    <xf numFmtId="0" fontId="8" fillId="9" borderId="14" xfId="0" applyFont="1" applyFill="1" applyBorder="1" applyAlignment="1">
      <alignment horizontal="center" vertical="center" wrapText="1"/>
    </xf>
    <xf numFmtId="0" fontId="8" fillId="9" borderId="13" xfId="0" applyFont="1" applyFill="1" applyBorder="1" applyAlignment="1">
      <alignment horizontal="center" vertical="center" wrapText="1"/>
    </xf>
    <xf numFmtId="0" fontId="8" fillId="9" borderId="22" xfId="0" applyFont="1" applyFill="1" applyBorder="1" applyAlignment="1">
      <alignment horizontal="center" vertical="center" wrapText="1"/>
    </xf>
    <xf numFmtId="0" fontId="17" fillId="0" borderId="11" xfId="0" applyFont="1" applyBorder="1" applyAlignment="1">
      <alignment horizontal="left"/>
    </xf>
    <xf numFmtId="14" fontId="17" fillId="0" borderId="0" xfId="0" applyNumberFormat="1" applyFont="1" applyAlignment="1">
      <alignment horizontal="left"/>
    </xf>
    <xf numFmtId="0" fontId="20" fillId="4" borderId="8" xfId="0" applyFont="1" applyFill="1" applyBorder="1" applyAlignment="1">
      <alignment horizontal="left"/>
    </xf>
    <xf numFmtId="0" fontId="20" fillId="4" borderId="9" xfId="0" applyFont="1" applyFill="1" applyBorder="1" applyAlignment="1">
      <alignment horizontal="left"/>
    </xf>
    <xf numFmtId="0" fontId="20" fillId="4" borderId="10" xfId="0" applyFont="1" applyFill="1" applyBorder="1" applyAlignment="1">
      <alignment horizontal="left"/>
    </xf>
    <xf numFmtId="0" fontId="20" fillId="4" borderId="6" xfId="0" applyFont="1" applyFill="1" applyBorder="1" applyAlignment="1">
      <alignment horizontal="left"/>
    </xf>
    <xf numFmtId="0" fontId="20" fillId="4" borderId="0" xfId="0" applyFont="1" applyFill="1" applyAlignment="1">
      <alignment horizontal="left"/>
    </xf>
    <xf numFmtId="0" fontId="20" fillId="4" borderId="7" xfId="0" applyFont="1" applyFill="1" applyBorder="1" applyAlignment="1">
      <alignment horizontal="left"/>
    </xf>
    <xf numFmtId="0" fontId="27" fillId="0" borderId="0" xfId="1" applyFont="1" applyAlignment="1">
      <alignment horizontal="left"/>
    </xf>
    <xf numFmtId="0" fontId="28" fillId="0" borderId="0" xfId="0" applyFont="1" applyAlignment="1">
      <alignment horizontal="left"/>
    </xf>
    <xf numFmtId="0" fontId="21" fillId="8" borderId="14" xfId="0" applyFont="1" applyFill="1" applyBorder="1" applyAlignment="1">
      <alignment horizontal="center" vertical="center" wrapText="1"/>
    </xf>
    <xf numFmtId="0" fontId="21" fillId="8" borderId="13" xfId="0" applyFont="1" applyFill="1" applyBorder="1" applyAlignment="1">
      <alignment horizontal="center" vertical="center" wrapText="1"/>
    </xf>
    <xf numFmtId="0" fontId="21" fillId="8" borderId="22" xfId="0" applyFont="1" applyFill="1" applyBorder="1" applyAlignment="1">
      <alignment horizontal="center" vertical="center" wrapText="1"/>
    </xf>
    <xf numFmtId="0" fontId="26" fillId="11" borderId="29" xfId="0" applyFont="1" applyFill="1" applyBorder="1" applyAlignment="1">
      <alignment horizontal="center" vertical="center" wrapText="1"/>
    </xf>
    <xf numFmtId="0" fontId="26" fillId="11" borderId="30" xfId="0" applyFont="1" applyFill="1" applyBorder="1" applyAlignment="1">
      <alignment horizontal="center" vertical="center" wrapText="1"/>
    </xf>
    <xf numFmtId="0" fontId="26" fillId="11" borderId="34" xfId="0" applyFont="1" applyFill="1" applyBorder="1" applyAlignment="1">
      <alignment horizontal="center" vertical="center" wrapText="1"/>
    </xf>
    <xf numFmtId="0" fontId="26" fillId="11" borderId="35" xfId="0" applyFont="1" applyFill="1" applyBorder="1" applyAlignment="1">
      <alignment horizontal="center" vertical="center" wrapText="1"/>
    </xf>
    <xf numFmtId="0" fontId="26" fillId="11" borderId="36" xfId="0" applyFont="1" applyFill="1" applyBorder="1" applyAlignment="1">
      <alignment horizontal="center" vertical="center" wrapText="1"/>
    </xf>
    <xf numFmtId="0" fontId="5" fillId="2" borderId="12" xfId="0" applyFont="1" applyFill="1" applyBorder="1" applyAlignment="1">
      <alignment horizontal="center" vertical="center" wrapText="1"/>
    </xf>
    <xf numFmtId="0" fontId="5" fillId="2" borderId="1" xfId="0" applyFont="1" applyFill="1" applyBorder="1" applyAlignment="1">
      <alignment horizontal="center" vertical="center" wrapText="1"/>
    </xf>
    <xf numFmtId="0" fontId="8" fillId="7" borderId="12" xfId="0" applyFont="1" applyFill="1" applyBorder="1" applyAlignment="1">
      <alignment horizontal="center" vertical="center" wrapText="1"/>
    </xf>
    <xf numFmtId="0" fontId="8" fillId="7" borderId="1" xfId="0" applyFont="1" applyFill="1" applyBorder="1" applyAlignment="1">
      <alignment horizontal="center" vertical="center" wrapText="1"/>
    </xf>
    <xf numFmtId="0" fontId="8" fillId="7" borderId="18" xfId="0" applyFont="1" applyFill="1" applyBorder="1" applyAlignment="1">
      <alignment horizontal="center" vertical="center" wrapText="1"/>
    </xf>
    <xf numFmtId="0" fontId="26" fillId="6" borderId="29" xfId="0" applyFont="1" applyFill="1" applyBorder="1" applyAlignment="1">
      <alignment horizontal="center" vertical="center" wrapText="1"/>
    </xf>
    <xf numFmtId="0" fontId="26" fillId="6" borderId="30" xfId="0" applyFont="1" applyFill="1" applyBorder="1" applyAlignment="1">
      <alignment horizontal="center" vertical="center" wrapText="1"/>
    </xf>
    <xf numFmtId="0" fontId="26" fillId="6" borderId="34" xfId="0" applyFont="1" applyFill="1" applyBorder="1" applyAlignment="1">
      <alignment horizontal="center" vertical="center" wrapText="1"/>
    </xf>
    <xf numFmtId="0" fontId="26" fillId="6" borderId="35" xfId="0" applyFont="1" applyFill="1" applyBorder="1" applyAlignment="1">
      <alignment horizontal="center" vertical="center" wrapText="1"/>
    </xf>
    <xf numFmtId="0" fontId="26" fillId="6" borderId="36" xfId="0" applyFont="1" applyFill="1" applyBorder="1" applyAlignment="1">
      <alignment horizontal="center" vertical="center" wrapText="1"/>
    </xf>
    <xf numFmtId="166" fontId="20" fillId="4" borderId="4" xfId="0" applyNumberFormat="1" applyFont="1" applyFill="1" applyBorder="1" applyAlignment="1" applyProtection="1">
      <alignment horizontal="left"/>
      <protection locked="0"/>
    </xf>
    <xf numFmtId="166" fontId="20" fillId="4" borderId="11" xfId="0" applyNumberFormat="1" applyFont="1" applyFill="1" applyBorder="1" applyAlignment="1" applyProtection="1">
      <alignment horizontal="left"/>
      <protection locked="0"/>
    </xf>
    <xf numFmtId="166" fontId="20" fillId="4" borderId="5" xfId="0" applyNumberFormat="1" applyFont="1" applyFill="1" applyBorder="1" applyAlignment="1" applyProtection="1">
      <alignment horizontal="left"/>
      <protection locked="0"/>
    </xf>
    <xf numFmtId="0" fontId="20" fillId="4" borderId="8" xfId="0" applyFont="1" applyFill="1" applyBorder="1" applyAlignment="1" applyProtection="1">
      <alignment horizontal="left"/>
      <protection locked="0"/>
    </xf>
    <xf numFmtId="0" fontId="20" fillId="4" borderId="9" xfId="0" applyFont="1" applyFill="1" applyBorder="1" applyAlignment="1" applyProtection="1">
      <alignment horizontal="left"/>
      <protection locked="0"/>
    </xf>
    <xf numFmtId="0" fontId="20" fillId="4" borderId="10" xfId="0" applyFont="1" applyFill="1" applyBorder="1" applyAlignment="1" applyProtection="1">
      <alignment horizontal="left"/>
      <protection locked="0"/>
    </xf>
    <xf numFmtId="0" fontId="20" fillId="4" borderId="6" xfId="0" applyFont="1" applyFill="1" applyBorder="1" applyAlignment="1" applyProtection="1">
      <alignment horizontal="left"/>
      <protection locked="0"/>
    </xf>
    <xf numFmtId="0" fontId="20" fillId="4" borderId="0" xfId="0" applyFont="1" applyFill="1" applyAlignment="1" applyProtection="1">
      <alignment horizontal="left"/>
      <protection locked="0"/>
    </xf>
    <xf numFmtId="0" fontId="20" fillId="4" borderId="7" xfId="0" applyFont="1" applyFill="1" applyBorder="1" applyAlignment="1" applyProtection="1">
      <alignment horizontal="left"/>
      <protection locked="0"/>
    </xf>
    <xf numFmtId="0" fontId="20" fillId="2" borderId="0" xfId="0" applyFont="1" applyFill="1" applyAlignment="1">
      <alignment horizontal="left"/>
    </xf>
    <xf numFmtId="0" fontId="5" fillId="2" borderId="50" xfId="0" applyFont="1" applyFill="1" applyBorder="1" applyAlignment="1">
      <alignment horizontal="center" vertical="center" wrapText="1"/>
    </xf>
    <xf numFmtId="0" fontId="5" fillId="2" borderId="23" xfId="0" applyFont="1" applyFill="1" applyBorder="1" applyAlignment="1">
      <alignment horizontal="center" vertical="center" wrapText="1"/>
    </xf>
    <xf numFmtId="49" fontId="4" fillId="2" borderId="23" xfId="0" applyNumberFormat="1" applyFont="1" applyFill="1" applyBorder="1" applyAlignment="1">
      <alignment horizontal="left" vertical="center" wrapText="1"/>
    </xf>
    <xf numFmtId="0" fontId="14" fillId="0" borderId="0" xfId="0" applyFont="1" applyAlignment="1">
      <alignment horizontal="right"/>
    </xf>
    <xf numFmtId="0" fontId="32" fillId="0" borderId="40" xfId="0" applyFont="1" applyBorder="1" applyAlignment="1">
      <alignment horizontal="left" vertical="top" wrapText="1"/>
    </xf>
    <xf numFmtId="0" fontId="32" fillId="0" borderId="41" xfId="0" applyFont="1" applyBorder="1" applyAlignment="1">
      <alignment horizontal="left" vertical="top" wrapText="1"/>
    </xf>
    <xf numFmtId="0" fontId="32" fillId="0" borderId="42" xfId="0" applyFont="1" applyBorder="1" applyAlignment="1">
      <alignment horizontal="left" vertical="top" wrapText="1"/>
    </xf>
    <xf numFmtId="0" fontId="33" fillId="0" borderId="21" xfId="0" applyFont="1" applyBorder="1" applyAlignment="1">
      <alignment horizontal="left" vertical="top" wrapText="1"/>
    </xf>
    <xf numFmtId="0" fontId="33" fillId="0" borderId="0" xfId="0" applyFont="1" applyAlignment="1">
      <alignment horizontal="left" vertical="top" wrapText="1"/>
    </xf>
    <xf numFmtId="0" fontId="33" fillId="0" borderId="43" xfId="0" applyFont="1" applyBorder="1" applyAlignment="1">
      <alignment horizontal="left" vertical="top" wrapText="1"/>
    </xf>
    <xf numFmtId="0" fontId="34" fillId="0" borderId="44" xfId="0" applyFont="1" applyBorder="1" applyAlignment="1">
      <alignment horizontal="center" wrapText="1"/>
    </xf>
    <xf numFmtId="0" fontId="32" fillId="0" borderId="45" xfId="0" applyFont="1" applyBorder="1" applyAlignment="1">
      <alignment horizontal="center" wrapText="1"/>
    </xf>
    <xf numFmtId="0" fontId="32" fillId="0" borderId="46" xfId="0" applyFont="1" applyBorder="1" applyAlignment="1">
      <alignment horizontal="center" wrapText="1"/>
    </xf>
    <xf numFmtId="0" fontId="8" fillId="7" borderId="20" xfId="0" applyFont="1" applyFill="1" applyBorder="1" applyAlignment="1">
      <alignment horizontal="center" vertical="center" wrapText="1"/>
    </xf>
    <xf numFmtId="0" fontId="8" fillId="7" borderId="9" xfId="0" applyFont="1" applyFill="1" applyBorder="1" applyAlignment="1">
      <alignment horizontal="center" vertical="center" wrapText="1"/>
    </xf>
    <xf numFmtId="0" fontId="8" fillId="7" borderId="49" xfId="0" applyFont="1" applyFill="1" applyBorder="1" applyAlignment="1">
      <alignment horizontal="center" vertical="center" wrapText="1"/>
    </xf>
    <xf numFmtId="0" fontId="8" fillId="7" borderId="21" xfId="0" applyFont="1" applyFill="1" applyBorder="1" applyAlignment="1">
      <alignment horizontal="center" vertical="center" wrapText="1"/>
    </xf>
    <xf numFmtId="0" fontId="8" fillId="7" borderId="0" xfId="0" applyFont="1" applyFill="1" applyAlignment="1">
      <alignment horizontal="center" vertical="center" wrapText="1"/>
    </xf>
    <xf numFmtId="0" fontId="8" fillId="7" borderId="43" xfId="0" applyFont="1" applyFill="1" applyBorder="1" applyAlignment="1">
      <alignment horizontal="center" vertical="center" wrapText="1"/>
    </xf>
    <xf numFmtId="0" fontId="12" fillId="2" borderId="15" xfId="0" applyFont="1" applyFill="1" applyBorder="1" applyAlignment="1">
      <alignment horizontal="center"/>
    </xf>
    <xf numFmtId="0" fontId="12" fillId="2" borderId="16" xfId="0" applyFont="1" applyFill="1" applyBorder="1" applyAlignment="1">
      <alignment horizontal="center"/>
    </xf>
    <xf numFmtId="0" fontId="12" fillId="2" borderId="19" xfId="0" applyFont="1" applyFill="1" applyBorder="1" applyAlignment="1">
      <alignment horizontal="center"/>
    </xf>
    <xf numFmtId="0" fontId="30" fillId="12" borderId="12" xfId="0" applyFont="1" applyFill="1" applyBorder="1" applyAlignment="1">
      <alignment horizontal="center" vertical="center" wrapText="1"/>
    </xf>
    <xf numFmtId="0" fontId="8" fillId="12" borderId="1" xfId="0" applyFont="1" applyFill="1" applyBorder="1" applyAlignment="1">
      <alignment horizontal="center" vertical="center" wrapText="1"/>
    </xf>
    <xf numFmtId="0" fontId="8" fillId="12" borderId="18" xfId="0" applyFont="1" applyFill="1" applyBorder="1" applyAlignment="1">
      <alignment horizontal="center" vertical="center" wrapText="1"/>
    </xf>
    <xf numFmtId="0" fontId="4" fillId="2" borderId="14" xfId="0" applyFont="1" applyFill="1" applyBorder="1" applyAlignment="1">
      <alignment horizontal="center" vertical="center" wrapText="1"/>
    </xf>
    <xf numFmtId="0" fontId="4" fillId="2" borderId="3" xfId="0" applyFont="1" applyFill="1" applyBorder="1" applyAlignment="1">
      <alignment horizontal="center" vertical="center" wrapText="1"/>
    </xf>
    <xf numFmtId="49" fontId="4" fillId="2" borderId="2" xfId="0" applyNumberFormat="1" applyFont="1" applyFill="1" applyBorder="1" applyAlignment="1">
      <alignment horizontal="left" vertical="top" wrapText="1"/>
    </xf>
    <xf numFmtId="49" fontId="4" fillId="2" borderId="13" xfId="0" applyNumberFormat="1" applyFont="1" applyFill="1" applyBorder="1" applyAlignment="1">
      <alignment horizontal="left" vertical="top" wrapText="1"/>
    </xf>
    <xf numFmtId="49" fontId="4" fillId="2" borderId="3" xfId="0" applyNumberFormat="1" applyFont="1" applyFill="1" applyBorder="1" applyAlignment="1">
      <alignment horizontal="left" vertical="top" wrapText="1"/>
    </xf>
    <xf numFmtId="0" fontId="29" fillId="4" borderId="4" xfId="1" applyFont="1" applyFill="1" applyBorder="1" applyAlignment="1">
      <alignment horizontal="left"/>
    </xf>
    <xf numFmtId="49" fontId="4" fillId="2" borderId="2" xfId="0" applyNumberFormat="1" applyFont="1" applyFill="1" applyBorder="1" applyAlignment="1">
      <alignment horizontal="left" vertical="center" wrapText="1"/>
    </xf>
    <xf numFmtId="49" fontId="4" fillId="2" borderId="13" xfId="0" applyNumberFormat="1" applyFont="1" applyFill="1" applyBorder="1" applyAlignment="1">
      <alignment horizontal="left" vertical="center" wrapText="1"/>
    </xf>
    <xf numFmtId="49" fontId="4" fillId="2" borderId="3" xfId="0" applyNumberFormat="1" applyFont="1" applyFill="1" applyBorder="1" applyAlignment="1">
      <alignment horizontal="left" vertical="center" wrapText="1"/>
    </xf>
    <xf numFmtId="0" fontId="30" fillId="12" borderId="1" xfId="0" applyFont="1" applyFill="1" applyBorder="1" applyAlignment="1">
      <alignment horizontal="center" vertical="center" wrapText="1"/>
    </xf>
    <xf numFmtId="0" fontId="30" fillId="12" borderId="18" xfId="0" applyFont="1" applyFill="1" applyBorder="1" applyAlignment="1">
      <alignment horizontal="center" vertical="center" wrapText="1"/>
    </xf>
    <xf numFmtId="165" fontId="10" fillId="3" borderId="1" xfId="0" applyNumberFormat="1" applyFont="1" applyFill="1" applyBorder="1" applyAlignment="1">
      <alignment vertical="center" wrapText="1"/>
    </xf>
  </cellXfs>
  <cellStyles count="2">
    <cellStyle name="Lien hypertexte" xfId="1"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2.xml"/><Relationship Id="rId13" Type="http://schemas.microsoft.com/office/2022/10/relationships/richValueRel" Target="richData/richValueRel.xml"/><Relationship Id="rId3" Type="http://schemas.openxmlformats.org/officeDocument/2006/relationships/worksheet" Target="worksheets/sheet3.xml"/><Relationship Id="rId7" Type="http://schemas.openxmlformats.org/officeDocument/2006/relationships/externalLink" Target="externalLinks/externalLink1.xml"/><Relationship Id="rId12" Type="http://schemas.openxmlformats.org/officeDocument/2006/relationships/sheetMetadata" Target="metadata.xml"/><Relationship Id="rId17" Type="http://schemas.openxmlformats.org/officeDocument/2006/relationships/calcChain" Target="calcChain.xml"/><Relationship Id="rId2" Type="http://schemas.openxmlformats.org/officeDocument/2006/relationships/worksheet" Target="worksheets/sheet2.xml"/><Relationship Id="rId16" Type="http://schemas.microsoft.com/office/2017/06/relationships/rdRichValueTypes" Target="richData/rdRichValueTyp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5" Type="http://schemas.microsoft.com/office/2017/06/relationships/rdRichValueStructure" Target="richData/rdrichvaluestructure.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 Id="rId14" Type="http://schemas.microsoft.com/office/2017/06/relationships/rdRichValue" Target="richData/rdrichvalue.xml"/></Relationships>
</file>

<file path=xl/drawings/_rels/drawing1.xml.rels><?xml version="1.0" encoding="UTF-8" standalone="yes"?>
<Relationships xmlns="http://schemas.openxmlformats.org/package/2006/relationships"><Relationship Id="rId8" Type="http://schemas.openxmlformats.org/officeDocument/2006/relationships/image" Target="../media/image61.png"/><Relationship Id="rId13" Type="http://schemas.openxmlformats.org/officeDocument/2006/relationships/image" Target="../media/image66.jpeg"/><Relationship Id="rId3" Type="http://schemas.openxmlformats.org/officeDocument/2006/relationships/image" Target="../media/image56.jpeg"/><Relationship Id="rId7" Type="http://schemas.openxmlformats.org/officeDocument/2006/relationships/image" Target="../media/image60.png"/><Relationship Id="rId12" Type="http://schemas.openxmlformats.org/officeDocument/2006/relationships/image" Target="../media/image65.jpeg"/><Relationship Id="rId2" Type="http://schemas.openxmlformats.org/officeDocument/2006/relationships/image" Target="../media/image55.jpeg"/><Relationship Id="rId1" Type="http://schemas.openxmlformats.org/officeDocument/2006/relationships/image" Target="../media/image54.png"/><Relationship Id="rId6" Type="http://schemas.openxmlformats.org/officeDocument/2006/relationships/image" Target="../media/image59.png"/><Relationship Id="rId11" Type="http://schemas.openxmlformats.org/officeDocument/2006/relationships/image" Target="../media/image64.jpeg"/><Relationship Id="rId5" Type="http://schemas.openxmlformats.org/officeDocument/2006/relationships/image" Target="../media/image58.jpeg"/><Relationship Id="rId15" Type="http://schemas.openxmlformats.org/officeDocument/2006/relationships/image" Target="../media/image68.jpeg"/><Relationship Id="rId10" Type="http://schemas.openxmlformats.org/officeDocument/2006/relationships/image" Target="../media/image63.png"/><Relationship Id="rId4" Type="http://schemas.openxmlformats.org/officeDocument/2006/relationships/image" Target="../media/image57.jpeg"/><Relationship Id="rId9" Type="http://schemas.openxmlformats.org/officeDocument/2006/relationships/image" Target="../media/image62.png"/><Relationship Id="rId14" Type="http://schemas.openxmlformats.org/officeDocument/2006/relationships/image" Target="../media/image67.jpeg"/></Relationships>
</file>

<file path=xl/drawings/_rels/drawing2.xml.rels><?xml version="1.0" encoding="UTF-8" standalone="yes"?>
<Relationships xmlns="http://schemas.openxmlformats.org/package/2006/relationships"><Relationship Id="rId3" Type="http://schemas.openxmlformats.org/officeDocument/2006/relationships/image" Target="../media/image70.png"/><Relationship Id="rId2" Type="http://schemas.openxmlformats.org/officeDocument/2006/relationships/image" Target="../media/image69.jpeg"/><Relationship Id="rId1" Type="http://schemas.openxmlformats.org/officeDocument/2006/relationships/image" Target="../media/image67.jpeg"/></Relationships>
</file>

<file path=xl/drawings/_rels/drawing3.xml.rels><?xml version="1.0" encoding="UTF-8" standalone="yes"?>
<Relationships xmlns="http://schemas.openxmlformats.org/package/2006/relationships"><Relationship Id="rId2" Type="http://schemas.openxmlformats.org/officeDocument/2006/relationships/image" Target="../media/image71.png"/><Relationship Id="rId1" Type="http://schemas.openxmlformats.org/officeDocument/2006/relationships/image" Target="../media/image67.jpeg"/></Relationships>
</file>

<file path=xl/drawings/_rels/drawing4.xml.rels><?xml version="1.0" encoding="UTF-8" standalone="yes"?>
<Relationships xmlns="http://schemas.openxmlformats.org/package/2006/relationships"><Relationship Id="rId3" Type="http://schemas.openxmlformats.org/officeDocument/2006/relationships/image" Target="../media/image72.jpg"/><Relationship Id="rId2" Type="http://schemas.openxmlformats.org/officeDocument/2006/relationships/image" Target="../media/image71.png"/><Relationship Id="rId1" Type="http://schemas.openxmlformats.org/officeDocument/2006/relationships/image" Target="../media/image67.jpeg"/><Relationship Id="rId5" Type="http://schemas.openxmlformats.org/officeDocument/2006/relationships/image" Target="../media/image74.jpg"/><Relationship Id="rId4" Type="http://schemas.openxmlformats.org/officeDocument/2006/relationships/image" Target="../media/image73.jpg"/></Relationships>
</file>

<file path=xl/drawings/_rels/drawing5.xml.rels><?xml version="1.0" encoding="UTF-8" standalone="yes"?>
<Relationships xmlns="http://schemas.openxmlformats.org/package/2006/relationships"><Relationship Id="rId2" Type="http://schemas.openxmlformats.org/officeDocument/2006/relationships/image" Target="../media/image75.jpg"/><Relationship Id="rId1" Type="http://schemas.openxmlformats.org/officeDocument/2006/relationships/image" Target="../media/image67.jpeg"/></Relationships>
</file>

<file path=xl/drawings/_rels/drawing6.xml.rels><?xml version="1.0" encoding="UTF-8" standalone="yes"?>
<Relationships xmlns="http://schemas.openxmlformats.org/package/2006/relationships"><Relationship Id="rId2" Type="http://schemas.openxmlformats.org/officeDocument/2006/relationships/image" Target="../media/image75.jpg"/><Relationship Id="rId1" Type="http://schemas.openxmlformats.org/officeDocument/2006/relationships/image" Target="../media/image67.jpeg"/></Relationships>
</file>

<file path=xl/drawings/drawing1.xml><?xml version="1.0" encoding="utf-8"?>
<xdr:wsDr xmlns:xdr="http://schemas.openxmlformats.org/drawingml/2006/spreadsheetDrawing" xmlns:a="http://schemas.openxmlformats.org/drawingml/2006/main">
  <xdr:twoCellAnchor editAs="oneCell">
    <xdr:from>
      <xdr:col>0</xdr:col>
      <xdr:colOff>426720</xdr:colOff>
      <xdr:row>17</xdr:row>
      <xdr:rowOff>243841</xdr:rowOff>
    </xdr:from>
    <xdr:to>
      <xdr:col>1</xdr:col>
      <xdr:colOff>914400</xdr:colOff>
      <xdr:row>17</xdr:row>
      <xdr:rowOff>1493520</xdr:rowOff>
    </xdr:to>
    <xdr:pic>
      <xdr:nvPicPr>
        <xdr:cNvPr id="3" name="Image 2">
          <a:extLst>
            <a:ext uri="{FF2B5EF4-FFF2-40B4-BE49-F238E27FC236}">
              <a16:creationId xmlns:a16="http://schemas.microsoft.com/office/drawing/2014/main" id="{14B4ABFD-E6E8-F0D9-4448-461078F77D1C}"/>
            </a:ext>
          </a:extLst>
        </xdr:cNvPr>
        <xdr:cNvPicPr>
          <a:picLocks/>
        </xdr:cNvPicPr>
      </xdr:nvPicPr>
      <xdr:blipFill>
        <a:blip xmlns:r="http://schemas.openxmlformats.org/officeDocument/2006/relationships" r:embed="rId1" cstate="print"/>
        <a:stretch>
          <a:fillRect/>
        </a:stretch>
      </xdr:blipFill>
      <xdr:spPr>
        <a:xfrm>
          <a:off x="426720" y="4399281"/>
          <a:ext cx="1270000" cy="1249679"/>
        </a:xfrm>
        <a:prstGeom prst="rect">
          <a:avLst/>
        </a:prstGeom>
      </xdr:spPr>
    </xdr:pic>
    <xdr:clientData/>
  </xdr:twoCellAnchor>
  <xdr:twoCellAnchor editAs="oneCell">
    <xdr:from>
      <xdr:col>0</xdr:col>
      <xdr:colOff>528320</xdr:colOff>
      <xdr:row>18</xdr:row>
      <xdr:rowOff>30480</xdr:rowOff>
    </xdr:from>
    <xdr:to>
      <xdr:col>1</xdr:col>
      <xdr:colOff>822960</xdr:colOff>
      <xdr:row>18</xdr:row>
      <xdr:rowOff>1588770</xdr:rowOff>
    </xdr:to>
    <xdr:pic>
      <xdr:nvPicPr>
        <xdr:cNvPr id="4" name="Image 3">
          <a:extLst>
            <a:ext uri="{FF2B5EF4-FFF2-40B4-BE49-F238E27FC236}">
              <a16:creationId xmlns:a16="http://schemas.microsoft.com/office/drawing/2014/main" id="{60F88AF9-5D2E-9472-4CFF-72BFC6D2F8CA}"/>
            </a:ext>
          </a:extLst>
        </xdr:cNvPr>
        <xdr:cNvPicPr>
          <a:picLocks/>
        </xdr:cNvPicPr>
      </xdr:nvPicPr>
      <xdr:blipFill>
        <a:blip xmlns:r="http://schemas.openxmlformats.org/officeDocument/2006/relationships" r:embed="rId2" cstate="print"/>
        <a:stretch>
          <a:fillRect/>
        </a:stretch>
      </xdr:blipFill>
      <xdr:spPr>
        <a:xfrm>
          <a:off x="528320" y="5801360"/>
          <a:ext cx="1076960" cy="1558290"/>
        </a:xfrm>
        <a:prstGeom prst="rect">
          <a:avLst/>
        </a:prstGeom>
      </xdr:spPr>
    </xdr:pic>
    <xdr:clientData/>
  </xdr:twoCellAnchor>
  <xdr:twoCellAnchor editAs="oneCell">
    <xdr:from>
      <xdr:col>0</xdr:col>
      <xdr:colOff>457201</xdr:colOff>
      <xdr:row>20</xdr:row>
      <xdr:rowOff>91440</xdr:rowOff>
    </xdr:from>
    <xdr:to>
      <xdr:col>1</xdr:col>
      <xdr:colOff>741681</xdr:colOff>
      <xdr:row>20</xdr:row>
      <xdr:rowOff>1605280</xdr:rowOff>
    </xdr:to>
    <xdr:pic>
      <xdr:nvPicPr>
        <xdr:cNvPr id="7" name="Image 6">
          <a:extLst>
            <a:ext uri="{FF2B5EF4-FFF2-40B4-BE49-F238E27FC236}">
              <a16:creationId xmlns:a16="http://schemas.microsoft.com/office/drawing/2014/main" id="{5AA2DF65-508D-02A6-7D10-D73739E953E5}"/>
            </a:ext>
          </a:extLst>
        </xdr:cNvPr>
        <xdr:cNvPicPr>
          <a:picLocks/>
        </xdr:cNvPicPr>
      </xdr:nvPicPr>
      <xdr:blipFill>
        <a:blip xmlns:r="http://schemas.openxmlformats.org/officeDocument/2006/relationships" r:embed="rId3" cstate="print"/>
        <a:stretch>
          <a:fillRect/>
        </a:stretch>
      </xdr:blipFill>
      <xdr:spPr>
        <a:xfrm>
          <a:off x="457201" y="7965440"/>
          <a:ext cx="1066800" cy="1513840"/>
        </a:xfrm>
        <a:prstGeom prst="rect">
          <a:avLst/>
        </a:prstGeom>
      </xdr:spPr>
    </xdr:pic>
    <xdr:clientData/>
  </xdr:twoCellAnchor>
  <xdr:twoCellAnchor editAs="oneCell">
    <xdr:from>
      <xdr:col>0</xdr:col>
      <xdr:colOff>751840</xdr:colOff>
      <xdr:row>28</xdr:row>
      <xdr:rowOff>91440</xdr:rowOff>
    </xdr:from>
    <xdr:to>
      <xdr:col>1</xdr:col>
      <xdr:colOff>558800</xdr:colOff>
      <xdr:row>28</xdr:row>
      <xdr:rowOff>1635760</xdr:rowOff>
    </xdr:to>
    <xdr:pic>
      <xdr:nvPicPr>
        <xdr:cNvPr id="14" name="Image 13">
          <a:extLst>
            <a:ext uri="{FF2B5EF4-FFF2-40B4-BE49-F238E27FC236}">
              <a16:creationId xmlns:a16="http://schemas.microsoft.com/office/drawing/2014/main" id="{8E4659F8-44EA-DE69-91C2-AB5DFBE3B0CE}"/>
            </a:ext>
          </a:extLst>
        </xdr:cNvPr>
        <xdr:cNvPicPr>
          <a:picLocks/>
        </xdr:cNvPicPr>
      </xdr:nvPicPr>
      <xdr:blipFill>
        <a:blip xmlns:r="http://schemas.openxmlformats.org/officeDocument/2006/relationships" r:embed="rId4" cstate="print"/>
        <a:stretch>
          <a:fillRect/>
        </a:stretch>
      </xdr:blipFill>
      <xdr:spPr>
        <a:xfrm>
          <a:off x="751840" y="15727680"/>
          <a:ext cx="589280" cy="1544320"/>
        </a:xfrm>
        <a:prstGeom prst="rect">
          <a:avLst/>
        </a:prstGeom>
      </xdr:spPr>
    </xdr:pic>
    <xdr:clientData/>
  </xdr:twoCellAnchor>
  <xdr:twoCellAnchor editAs="oneCell">
    <xdr:from>
      <xdr:col>0</xdr:col>
      <xdr:colOff>558801</xdr:colOff>
      <xdr:row>32</xdr:row>
      <xdr:rowOff>101600</xdr:rowOff>
    </xdr:from>
    <xdr:to>
      <xdr:col>1</xdr:col>
      <xdr:colOff>680720</xdr:colOff>
      <xdr:row>32</xdr:row>
      <xdr:rowOff>1570355</xdr:rowOff>
    </xdr:to>
    <xdr:pic>
      <xdr:nvPicPr>
        <xdr:cNvPr id="18" name="Image 17">
          <a:extLst>
            <a:ext uri="{FF2B5EF4-FFF2-40B4-BE49-F238E27FC236}">
              <a16:creationId xmlns:a16="http://schemas.microsoft.com/office/drawing/2014/main" id="{CA14FEA7-F5AD-DF65-3A5E-D084CA38054F}"/>
            </a:ext>
          </a:extLst>
        </xdr:cNvPr>
        <xdr:cNvPicPr>
          <a:picLocks/>
        </xdr:cNvPicPr>
      </xdr:nvPicPr>
      <xdr:blipFill>
        <a:blip xmlns:r="http://schemas.openxmlformats.org/officeDocument/2006/relationships" r:embed="rId5" cstate="print"/>
        <a:stretch>
          <a:fillRect/>
        </a:stretch>
      </xdr:blipFill>
      <xdr:spPr>
        <a:xfrm>
          <a:off x="558801" y="20309840"/>
          <a:ext cx="904239" cy="1468755"/>
        </a:xfrm>
        <a:prstGeom prst="rect">
          <a:avLst/>
        </a:prstGeom>
      </xdr:spPr>
    </xdr:pic>
    <xdr:clientData/>
  </xdr:twoCellAnchor>
  <xdr:twoCellAnchor editAs="oneCell">
    <xdr:from>
      <xdr:col>0</xdr:col>
      <xdr:colOff>477520</xdr:colOff>
      <xdr:row>40</xdr:row>
      <xdr:rowOff>50800</xdr:rowOff>
    </xdr:from>
    <xdr:to>
      <xdr:col>1</xdr:col>
      <xdr:colOff>873760</xdr:colOff>
      <xdr:row>40</xdr:row>
      <xdr:rowOff>1564640</xdr:rowOff>
    </xdr:to>
    <xdr:pic>
      <xdr:nvPicPr>
        <xdr:cNvPr id="22" name="Image 21">
          <a:extLst>
            <a:ext uri="{FF2B5EF4-FFF2-40B4-BE49-F238E27FC236}">
              <a16:creationId xmlns:a16="http://schemas.microsoft.com/office/drawing/2014/main" id="{8ECC0463-3407-ABE7-CF5D-160AC6746B76}"/>
            </a:ext>
          </a:extLst>
        </xdr:cNvPr>
        <xdr:cNvPicPr/>
      </xdr:nvPicPr>
      <xdr:blipFill>
        <a:blip xmlns:r="http://schemas.openxmlformats.org/officeDocument/2006/relationships" r:embed="rId6" cstate="print"/>
        <a:stretch>
          <a:fillRect/>
        </a:stretch>
      </xdr:blipFill>
      <xdr:spPr>
        <a:xfrm>
          <a:off x="477520" y="26273760"/>
          <a:ext cx="1178560" cy="1513840"/>
        </a:xfrm>
        <a:prstGeom prst="rect">
          <a:avLst/>
        </a:prstGeom>
      </xdr:spPr>
    </xdr:pic>
    <xdr:clientData/>
  </xdr:twoCellAnchor>
  <xdr:twoCellAnchor editAs="oneCell">
    <xdr:from>
      <xdr:col>0</xdr:col>
      <xdr:colOff>528321</xdr:colOff>
      <xdr:row>43</xdr:row>
      <xdr:rowOff>50800</xdr:rowOff>
    </xdr:from>
    <xdr:to>
      <xdr:col>1</xdr:col>
      <xdr:colOff>883921</xdr:colOff>
      <xdr:row>43</xdr:row>
      <xdr:rowOff>1639570</xdr:rowOff>
    </xdr:to>
    <xdr:pic>
      <xdr:nvPicPr>
        <xdr:cNvPr id="28" name="Image 27">
          <a:extLst>
            <a:ext uri="{FF2B5EF4-FFF2-40B4-BE49-F238E27FC236}">
              <a16:creationId xmlns:a16="http://schemas.microsoft.com/office/drawing/2014/main" id="{BE482906-F692-3877-8B2B-1D877DA8016E}"/>
            </a:ext>
          </a:extLst>
        </xdr:cNvPr>
        <xdr:cNvPicPr>
          <a:picLocks/>
        </xdr:cNvPicPr>
      </xdr:nvPicPr>
      <xdr:blipFill>
        <a:blip xmlns:r="http://schemas.openxmlformats.org/officeDocument/2006/relationships" r:embed="rId7" cstate="print"/>
        <a:stretch>
          <a:fillRect/>
        </a:stretch>
      </xdr:blipFill>
      <xdr:spPr>
        <a:xfrm>
          <a:off x="528321" y="34787840"/>
          <a:ext cx="1137920" cy="1588770"/>
        </a:xfrm>
        <a:prstGeom prst="rect">
          <a:avLst/>
        </a:prstGeom>
      </xdr:spPr>
    </xdr:pic>
    <xdr:clientData/>
  </xdr:twoCellAnchor>
  <xdr:twoCellAnchor editAs="oneCell">
    <xdr:from>
      <xdr:col>0</xdr:col>
      <xdr:colOff>548640</xdr:colOff>
      <xdr:row>44</xdr:row>
      <xdr:rowOff>30480</xdr:rowOff>
    </xdr:from>
    <xdr:to>
      <xdr:col>1</xdr:col>
      <xdr:colOff>904240</xdr:colOff>
      <xdr:row>44</xdr:row>
      <xdr:rowOff>1619250</xdr:rowOff>
    </xdr:to>
    <xdr:pic>
      <xdr:nvPicPr>
        <xdr:cNvPr id="30" name="Image 29">
          <a:extLst>
            <a:ext uri="{FF2B5EF4-FFF2-40B4-BE49-F238E27FC236}">
              <a16:creationId xmlns:a16="http://schemas.microsoft.com/office/drawing/2014/main" id="{B3FED61B-5A8C-4178-B4A6-2582EB21A07A}"/>
            </a:ext>
          </a:extLst>
        </xdr:cNvPr>
        <xdr:cNvPicPr>
          <a:picLocks/>
        </xdr:cNvPicPr>
      </xdr:nvPicPr>
      <xdr:blipFill>
        <a:blip xmlns:r="http://schemas.openxmlformats.org/officeDocument/2006/relationships" r:embed="rId7" cstate="print"/>
        <a:stretch>
          <a:fillRect/>
        </a:stretch>
      </xdr:blipFill>
      <xdr:spPr>
        <a:xfrm>
          <a:off x="548640" y="35935920"/>
          <a:ext cx="1137920" cy="1588770"/>
        </a:xfrm>
        <a:prstGeom prst="rect">
          <a:avLst/>
        </a:prstGeom>
      </xdr:spPr>
    </xdr:pic>
    <xdr:clientData/>
  </xdr:twoCellAnchor>
  <xdr:twoCellAnchor editAs="oneCell">
    <xdr:from>
      <xdr:col>0</xdr:col>
      <xdr:colOff>518160</xdr:colOff>
      <xdr:row>42</xdr:row>
      <xdr:rowOff>71120</xdr:rowOff>
    </xdr:from>
    <xdr:to>
      <xdr:col>1</xdr:col>
      <xdr:colOff>833120</xdr:colOff>
      <xdr:row>42</xdr:row>
      <xdr:rowOff>1586865</xdr:rowOff>
    </xdr:to>
    <xdr:pic>
      <xdr:nvPicPr>
        <xdr:cNvPr id="31" name="Image 30">
          <a:extLst>
            <a:ext uri="{FF2B5EF4-FFF2-40B4-BE49-F238E27FC236}">
              <a16:creationId xmlns:a16="http://schemas.microsoft.com/office/drawing/2014/main" id="{7FFB07BE-FB7C-541E-5C03-898ED1D8EA42}"/>
            </a:ext>
          </a:extLst>
        </xdr:cNvPr>
        <xdr:cNvPicPr>
          <a:picLocks/>
        </xdr:cNvPicPr>
      </xdr:nvPicPr>
      <xdr:blipFill>
        <a:blip xmlns:r="http://schemas.openxmlformats.org/officeDocument/2006/relationships" r:embed="rId8" cstate="print"/>
        <a:stretch>
          <a:fillRect/>
        </a:stretch>
      </xdr:blipFill>
      <xdr:spPr>
        <a:xfrm>
          <a:off x="518160" y="33121600"/>
          <a:ext cx="1097280" cy="1515745"/>
        </a:xfrm>
        <a:prstGeom prst="rect">
          <a:avLst/>
        </a:prstGeom>
      </xdr:spPr>
    </xdr:pic>
    <xdr:clientData/>
  </xdr:twoCellAnchor>
  <xdr:twoCellAnchor editAs="oneCell">
    <xdr:from>
      <xdr:col>0</xdr:col>
      <xdr:colOff>487680</xdr:colOff>
      <xdr:row>26</xdr:row>
      <xdr:rowOff>121920</xdr:rowOff>
    </xdr:from>
    <xdr:to>
      <xdr:col>1</xdr:col>
      <xdr:colOff>914400</xdr:colOff>
      <xdr:row>26</xdr:row>
      <xdr:rowOff>1588135</xdr:rowOff>
    </xdr:to>
    <xdr:pic>
      <xdr:nvPicPr>
        <xdr:cNvPr id="33" name="Image 32">
          <a:extLst>
            <a:ext uri="{FF2B5EF4-FFF2-40B4-BE49-F238E27FC236}">
              <a16:creationId xmlns:a16="http://schemas.microsoft.com/office/drawing/2014/main" id="{02547851-D314-B66F-EE18-6FDC470A2151}"/>
            </a:ext>
          </a:extLst>
        </xdr:cNvPr>
        <xdr:cNvPicPr>
          <a:picLocks/>
        </xdr:cNvPicPr>
      </xdr:nvPicPr>
      <xdr:blipFill>
        <a:blip xmlns:r="http://schemas.openxmlformats.org/officeDocument/2006/relationships" r:embed="rId9" cstate="print"/>
        <a:stretch>
          <a:fillRect/>
        </a:stretch>
      </xdr:blipFill>
      <xdr:spPr>
        <a:xfrm>
          <a:off x="487680" y="14173200"/>
          <a:ext cx="1209040" cy="1466215"/>
        </a:xfrm>
        <a:prstGeom prst="rect">
          <a:avLst/>
        </a:prstGeom>
      </xdr:spPr>
    </xdr:pic>
    <xdr:clientData/>
  </xdr:twoCellAnchor>
  <xdr:twoCellAnchor editAs="oneCell">
    <xdr:from>
      <xdr:col>0</xdr:col>
      <xdr:colOff>548641</xdr:colOff>
      <xdr:row>24</xdr:row>
      <xdr:rowOff>121920</xdr:rowOff>
    </xdr:from>
    <xdr:to>
      <xdr:col>1</xdr:col>
      <xdr:colOff>731520</xdr:colOff>
      <xdr:row>24</xdr:row>
      <xdr:rowOff>1557020</xdr:rowOff>
    </xdr:to>
    <xdr:pic>
      <xdr:nvPicPr>
        <xdr:cNvPr id="34" name="Image 33">
          <a:extLst>
            <a:ext uri="{FF2B5EF4-FFF2-40B4-BE49-F238E27FC236}">
              <a16:creationId xmlns:a16="http://schemas.microsoft.com/office/drawing/2014/main" id="{DD962836-AAFB-A342-6258-67E7AA50AEE1}"/>
            </a:ext>
          </a:extLst>
        </xdr:cNvPr>
        <xdr:cNvPicPr>
          <a:picLocks/>
        </xdr:cNvPicPr>
      </xdr:nvPicPr>
      <xdr:blipFill>
        <a:blip xmlns:r="http://schemas.openxmlformats.org/officeDocument/2006/relationships" r:embed="rId10" cstate="print"/>
        <a:stretch>
          <a:fillRect/>
        </a:stretch>
      </xdr:blipFill>
      <xdr:spPr>
        <a:xfrm>
          <a:off x="548641" y="13329920"/>
          <a:ext cx="965199" cy="1435100"/>
        </a:xfrm>
        <a:prstGeom prst="rect">
          <a:avLst/>
        </a:prstGeom>
      </xdr:spPr>
    </xdr:pic>
    <xdr:clientData/>
  </xdr:twoCellAnchor>
  <xdr:twoCellAnchor editAs="oneCell">
    <xdr:from>
      <xdr:col>0</xdr:col>
      <xdr:colOff>528321</xdr:colOff>
      <xdr:row>33</xdr:row>
      <xdr:rowOff>121920</xdr:rowOff>
    </xdr:from>
    <xdr:to>
      <xdr:col>1</xdr:col>
      <xdr:colOff>822960</xdr:colOff>
      <xdr:row>33</xdr:row>
      <xdr:rowOff>1541780</xdr:rowOff>
    </xdr:to>
    <xdr:pic>
      <xdr:nvPicPr>
        <xdr:cNvPr id="35" name="Image 34">
          <a:extLst>
            <a:ext uri="{FF2B5EF4-FFF2-40B4-BE49-F238E27FC236}">
              <a16:creationId xmlns:a16="http://schemas.microsoft.com/office/drawing/2014/main" id="{D7DF9F68-2C47-370C-2FF1-11A995547FCE}"/>
            </a:ext>
          </a:extLst>
        </xdr:cNvPr>
        <xdr:cNvPicPr>
          <a:picLocks/>
        </xdr:cNvPicPr>
      </xdr:nvPicPr>
      <xdr:blipFill>
        <a:blip xmlns:r="http://schemas.openxmlformats.org/officeDocument/2006/relationships" r:embed="rId11" cstate="print"/>
        <a:stretch>
          <a:fillRect/>
        </a:stretch>
      </xdr:blipFill>
      <xdr:spPr>
        <a:xfrm>
          <a:off x="528321" y="21498560"/>
          <a:ext cx="1076959" cy="1419860"/>
        </a:xfrm>
        <a:prstGeom prst="rect">
          <a:avLst/>
        </a:prstGeom>
      </xdr:spPr>
    </xdr:pic>
    <xdr:clientData/>
  </xdr:twoCellAnchor>
  <xdr:twoCellAnchor editAs="oneCell">
    <xdr:from>
      <xdr:col>0</xdr:col>
      <xdr:colOff>487680</xdr:colOff>
      <xdr:row>34</xdr:row>
      <xdr:rowOff>152400</xdr:rowOff>
    </xdr:from>
    <xdr:to>
      <xdr:col>1</xdr:col>
      <xdr:colOff>975360</xdr:colOff>
      <xdr:row>34</xdr:row>
      <xdr:rowOff>1572260</xdr:rowOff>
    </xdr:to>
    <xdr:pic>
      <xdr:nvPicPr>
        <xdr:cNvPr id="36" name="Image 35">
          <a:extLst>
            <a:ext uri="{FF2B5EF4-FFF2-40B4-BE49-F238E27FC236}">
              <a16:creationId xmlns:a16="http://schemas.microsoft.com/office/drawing/2014/main" id="{D8D9D059-1470-4B9A-935D-886BEA417541}"/>
            </a:ext>
          </a:extLst>
        </xdr:cNvPr>
        <xdr:cNvPicPr>
          <a:picLocks/>
        </xdr:cNvPicPr>
      </xdr:nvPicPr>
      <xdr:blipFill>
        <a:blip xmlns:r="http://schemas.openxmlformats.org/officeDocument/2006/relationships" r:embed="rId11" cstate="print"/>
        <a:stretch>
          <a:fillRect/>
        </a:stretch>
      </xdr:blipFill>
      <xdr:spPr>
        <a:xfrm>
          <a:off x="487680" y="23215600"/>
          <a:ext cx="1270000" cy="1419860"/>
        </a:xfrm>
        <a:prstGeom prst="rect">
          <a:avLst/>
        </a:prstGeom>
      </xdr:spPr>
    </xdr:pic>
    <xdr:clientData/>
  </xdr:twoCellAnchor>
  <xdr:twoCellAnchor editAs="oneCell">
    <xdr:from>
      <xdr:col>0</xdr:col>
      <xdr:colOff>477520</xdr:colOff>
      <xdr:row>36</xdr:row>
      <xdr:rowOff>132080</xdr:rowOff>
    </xdr:from>
    <xdr:to>
      <xdr:col>1</xdr:col>
      <xdr:colOff>640080</xdr:colOff>
      <xdr:row>36</xdr:row>
      <xdr:rowOff>1527810</xdr:rowOff>
    </xdr:to>
    <xdr:pic>
      <xdr:nvPicPr>
        <xdr:cNvPr id="38" name="Image 37">
          <a:extLst>
            <a:ext uri="{FF2B5EF4-FFF2-40B4-BE49-F238E27FC236}">
              <a16:creationId xmlns:a16="http://schemas.microsoft.com/office/drawing/2014/main" id="{D86C9E19-DFD1-F359-9251-927C65A69557}"/>
            </a:ext>
          </a:extLst>
        </xdr:cNvPr>
        <xdr:cNvPicPr>
          <a:picLocks/>
        </xdr:cNvPicPr>
      </xdr:nvPicPr>
      <xdr:blipFill>
        <a:blip xmlns:r="http://schemas.openxmlformats.org/officeDocument/2006/relationships" r:embed="rId12" cstate="print"/>
        <a:stretch>
          <a:fillRect/>
        </a:stretch>
      </xdr:blipFill>
      <xdr:spPr>
        <a:xfrm>
          <a:off x="477520" y="24079200"/>
          <a:ext cx="944880" cy="1395730"/>
        </a:xfrm>
        <a:prstGeom prst="rect">
          <a:avLst/>
        </a:prstGeom>
      </xdr:spPr>
    </xdr:pic>
    <xdr:clientData/>
  </xdr:twoCellAnchor>
  <xdr:twoCellAnchor editAs="oneCell">
    <xdr:from>
      <xdr:col>0</xdr:col>
      <xdr:colOff>447041</xdr:colOff>
      <xdr:row>37</xdr:row>
      <xdr:rowOff>132080</xdr:rowOff>
    </xdr:from>
    <xdr:to>
      <xdr:col>1</xdr:col>
      <xdr:colOff>792480</xdr:colOff>
      <xdr:row>37</xdr:row>
      <xdr:rowOff>1591945</xdr:rowOff>
    </xdr:to>
    <xdr:pic>
      <xdr:nvPicPr>
        <xdr:cNvPr id="40" name="Image 39">
          <a:extLst>
            <a:ext uri="{FF2B5EF4-FFF2-40B4-BE49-F238E27FC236}">
              <a16:creationId xmlns:a16="http://schemas.microsoft.com/office/drawing/2014/main" id="{3CA68E42-69A8-41DD-6F3F-A599196FAED1}"/>
            </a:ext>
          </a:extLst>
        </xdr:cNvPr>
        <xdr:cNvPicPr/>
      </xdr:nvPicPr>
      <xdr:blipFill>
        <a:blip xmlns:r="http://schemas.openxmlformats.org/officeDocument/2006/relationships" r:embed="rId13" cstate="print"/>
        <a:stretch>
          <a:fillRect/>
        </a:stretch>
      </xdr:blipFill>
      <xdr:spPr>
        <a:xfrm>
          <a:off x="447041" y="25765760"/>
          <a:ext cx="1127759" cy="1459865"/>
        </a:xfrm>
        <a:prstGeom prst="rect">
          <a:avLst/>
        </a:prstGeom>
      </xdr:spPr>
    </xdr:pic>
    <xdr:clientData/>
  </xdr:twoCellAnchor>
  <xdr:twoCellAnchor editAs="oneCell">
    <xdr:from>
      <xdr:col>0</xdr:col>
      <xdr:colOff>467360</xdr:colOff>
      <xdr:row>38</xdr:row>
      <xdr:rowOff>101600</xdr:rowOff>
    </xdr:from>
    <xdr:to>
      <xdr:col>1</xdr:col>
      <xdr:colOff>1026159</xdr:colOff>
      <xdr:row>38</xdr:row>
      <xdr:rowOff>1591945</xdr:rowOff>
    </xdr:to>
    <xdr:pic>
      <xdr:nvPicPr>
        <xdr:cNvPr id="42" name="Image 41">
          <a:extLst>
            <a:ext uri="{FF2B5EF4-FFF2-40B4-BE49-F238E27FC236}">
              <a16:creationId xmlns:a16="http://schemas.microsoft.com/office/drawing/2014/main" id="{108D1BD3-D8AE-966C-3E52-13E27A34217A}"/>
            </a:ext>
          </a:extLst>
        </xdr:cNvPr>
        <xdr:cNvPicPr/>
      </xdr:nvPicPr>
      <xdr:blipFill>
        <a:blip xmlns:r="http://schemas.openxmlformats.org/officeDocument/2006/relationships" r:embed="rId13" cstate="print"/>
        <a:stretch>
          <a:fillRect/>
        </a:stretch>
      </xdr:blipFill>
      <xdr:spPr>
        <a:xfrm>
          <a:off x="467360" y="28569920"/>
          <a:ext cx="1341119" cy="1490345"/>
        </a:xfrm>
        <a:prstGeom prst="rect">
          <a:avLst/>
        </a:prstGeom>
      </xdr:spPr>
    </xdr:pic>
    <xdr:clientData/>
  </xdr:twoCellAnchor>
  <xdr:twoCellAnchor editAs="oneCell">
    <xdr:from>
      <xdr:col>0</xdr:col>
      <xdr:colOff>416560</xdr:colOff>
      <xdr:row>21</xdr:row>
      <xdr:rowOff>91440</xdr:rowOff>
    </xdr:from>
    <xdr:to>
      <xdr:col>1</xdr:col>
      <xdr:colOff>924560</xdr:colOff>
      <xdr:row>21</xdr:row>
      <xdr:rowOff>1605280</xdr:rowOff>
    </xdr:to>
    <xdr:pic>
      <xdr:nvPicPr>
        <xdr:cNvPr id="43" name="Image 42">
          <a:extLst>
            <a:ext uri="{FF2B5EF4-FFF2-40B4-BE49-F238E27FC236}">
              <a16:creationId xmlns:a16="http://schemas.microsoft.com/office/drawing/2014/main" id="{48D536CE-9AD3-4C45-8004-9A9063202A6E}"/>
            </a:ext>
          </a:extLst>
        </xdr:cNvPr>
        <xdr:cNvPicPr>
          <a:picLocks/>
        </xdr:cNvPicPr>
      </xdr:nvPicPr>
      <xdr:blipFill>
        <a:blip xmlns:r="http://schemas.openxmlformats.org/officeDocument/2006/relationships" r:embed="rId3" cstate="print"/>
        <a:stretch>
          <a:fillRect/>
        </a:stretch>
      </xdr:blipFill>
      <xdr:spPr>
        <a:xfrm>
          <a:off x="416560" y="9652000"/>
          <a:ext cx="1290320" cy="1513840"/>
        </a:xfrm>
        <a:prstGeom prst="rect">
          <a:avLst/>
        </a:prstGeom>
      </xdr:spPr>
    </xdr:pic>
    <xdr:clientData/>
  </xdr:twoCellAnchor>
  <xdr:twoCellAnchor editAs="oneCell">
    <xdr:from>
      <xdr:col>0</xdr:col>
      <xdr:colOff>426720</xdr:colOff>
      <xdr:row>22</xdr:row>
      <xdr:rowOff>91440</xdr:rowOff>
    </xdr:from>
    <xdr:to>
      <xdr:col>1</xdr:col>
      <xdr:colOff>1066800</xdr:colOff>
      <xdr:row>22</xdr:row>
      <xdr:rowOff>1605280</xdr:rowOff>
    </xdr:to>
    <xdr:pic>
      <xdr:nvPicPr>
        <xdr:cNvPr id="45" name="Image 44">
          <a:extLst>
            <a:ext uri="{FF2B5EF4-FFF2-40B4-BE49-F238E27FC236}">
              <a16:creationId xmlns:a16="http://schemas.microsoft.com/office/drawing/2014/main" id="{430FB952-7B6C-4F91-ACE5-A256A3F840A3}"/>
            </a:ext>
          </a:extLst>
        </xdr:cNvPr>
        <xdr:cNvPicPr>
          <a:picLocks/>
        </xdr:cNvPicPr>
      </xdr:nvPicPr>
      <xdr:blipFill>
        <a:blip xmlns:r="http://schemas.openxmlformats.org/officeDocument/2006/relationships" r:embed="rId3" cstate="print"/>
        <a:stretch>
          <a:fillRect/>
        </a:stretch>
      </xdr:blipFill>
      <xdr:spPr>
        <a:xfrm>
          <a:off x="426720" y="11348720"/>
          <a:ext cx="1422400" cy="1513840"/>
        </a:xfrm>
        <a:prstGeom prst="rect">
          <a:avLst/>
        </a:prstGeom>
      </xdr:spPr>
    </xdr:pic>
    <xdr:clientData/>
  </xdr:twoCellAnchor>
  <xdr:twoCellAnchor editAs="oneCell">
    <xdr:from>
      <xdr:col>0</xdr:col>
      <xdr:colOff>0</xdr:colOff>
      <xdr:row>0</xdr:row>
      <xdr:rowOff>0</xdr:rowOff>
    </xdr:from>
    <xdr:to>
      <xdr:col>2</xdr:col>
      <xdr:colOff>311974</xdr:colOff>
      <xdr:row>5</xdr:row>
      <xdr:rowOff>233680</xdr:rowOff>
    </xdr:to>
    <xdr:pic>
      <xdr:nvPicPr>
        <xdr:cNvPr id="6" name="Image 5">
          <a:extLst>
            <a:ext uri="{FF2B5EF4-FFF2-40B4-BE49-F238E27FC236}">
              <a16:creationId xmlns:a16="http://schemas.microsoft.com/office/drawing/2014/main" id="{4FB8E6B8-B992-03CA-13DD-24E0DB68620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2425254" cy="1097280"/>
        </a:xfrm>
        <a:prstGeom prst="rect">
          <a:avLst/>
        </a:prstGeom>
      </xdr:spPr>
    </xdr:pic>
    <xdr:clientData/>
  </xdr:twoCellAnchor>
  <xdr:twoCellAnchor editAs="oneCell">
    <xdr:from>
      <xdr:col>2</xdr:col>
      <xdr:colOff>1104900</xdr:colOff>
      <xdr:row>0</xdr:row>
      <xdr:rowOff>25400</xdr:rowOff>
    </xdr:from>
    <xdr:to>
      <xdr:col>5</xdr:col>
      <xdr:colOff>649224</xdr:colOff>
      <xdr:row>5</xdr:row>
      <xdr:rowOff>227584</xdr:rowOff>
    </xdr:to>
    <xdr:pic>
      <xdr:nvPicPr>
        <xdr:cNvPr id="5" name="Image 4">
          <a:extLst>
            <a:ext uri="{FF2B5EF4-FFF2-40B4-BE49-F238E27FC236}">
              <a16:creationId xmlns:a16="http://schemas.microsoft.com/office/drawing/2014/main" id="{B6A7C989-8F5B-CD2A-3987-3CD76580F76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149600" y="25400"/>
          <a:ext cx="2782824" cy="109118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311974</xdr:colOff>
      <xdr:row>5</xdr:row>
      <xdr:rowOff>233680</xdr:rowOff>
    </xdr:to>
    <xdr:pic>
      <xdr:nvPicPr>
        <xdr:cNvPr id="20" name="Image 19">
          <a:extLst>
            <a:ext uri="{FF2B5EF4-FFF2-40B4-BE49-F238E27FC236}">
              <a16:creationId xmlns:a16="http://schemas.microsoft.com/office/drawing/2014/main" id="{6303F4D9-3758-4D5F-9B1B-0769F665C7B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422714" cy="1109980"/>
        </a:xfrm>
        <a:prstGeom prst="rect">
          <a:avLst/>
        </a:prstGeom>
      </xdr:spPr>
    </xdr:pic>
    <xdr:clientData/>
  </xdr:twoCellAnchor>
  <xdr:twoCellAnchor editAs="oneCell">
    <xdr:from>
      <xdr:col>0</xdr:col>
      <xdr:colOff>152400</xdr:colOff>
      <xdr:row>39</xdr:row>
      <xdr:rowOff>396240</xdr:rowOff>
    </xdr:from>
    <xdr:to>
      <xdr:col>1</xdr:col>
      <xdr:colOff>1280160</xdr:colOff>
      <xdr:row>39</xdr:row>
      <xdr:rowOff>1107440</xdr:rowOff>
    </xdr:to>
    <xdr:pic>
      <xdr:nvPicPr>
        <xdr:cNvPr id="22" name="Image 21">
          <a:extLst>
            <a:ext uri="{FF2B5EF4-FFF2-40B4-BE49-F238E27FC236}">
              <a16:creationId xmlns:a16="http://schemas.microsoft.com/office/drawing/2014/main" id="{302E8B9A-1C5D-C6A5-8636-7D63FD976C7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52400" y="37134800"/>
          <a:ext cx="1910080" cy="711200"/>
        </a:xfrm>
        <a:prstGeom prst="rect">
          <a:avLst/>
        </a:prstGeom>
      </xdr:spPr>
    </xdr:pic>
    <xdr:clientData/>
  </xdr:twoCellAnchor>
  <xdr:twoCellAnchor editAs="oneCell">
    <xdr:from>
      <xdr:col>3</xdr:col>
      <xdr:colOff>25400</xdr:colOff>
      <xdr:row>0</xdr:row>
      <xdr:rowOff>0</xdr:rowOff>
    </xdr:from>
    <xdr:to>
      <xdr:col>4</xdr:col>
      <xdr:colOff>139700</xdr:colOff>
      <xdr:row>6</xdr:row>
      <xdr:rowOff>171355</xdr:rowOff>
    </xdr:to>
    <xdr:pic>
      <xdr:nvPicPr>
        <xdr:cNvPr id="5" name="Image 4">
          <a:extLst>
            <a:ext uri="{FF2B5EF4-FFF2-40B4-BE49-F238E27FC236}">
              <a16:creationId xmlns:a16="http://schemas.microsoft.com/office/drawing/2014/main" id="{179525D3-5D98-CC6F-EFF8-FD94EA83553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340100" y="0"/>
          <a:ext cx="1384300" cy="130165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311974</xdr:colOff>
      <xdr:row>5</xdr:row>
      <xdr:rowOff>233680</xdr:rowOff>
    </xdr:to>
    <xdr:pic>
      <xdr:nvPicPr>
        <xdr:cNvPr id="2" name="Image 1">
          <a:extLst>
            <a:ext uri="{FF2B5EF4-FFF2-40B4-BE49-F238E27FC236}">
              <a16:creationId xmlns:a16="http://schemas.microsoft.com/office/drawing/2014/main" id="{14D1C1E1-AA1C-44E9-8ECC-3817CC37CAF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359849" cy="1129030"/>
        </a:xfrm>
        <a:prstGeom prst="rect">
          <a:avLst/>
        </a:prstGeom>
      </xdr:spPr>
    </xdr:pic>
    <xdr:clientData/>
  </xdr:twoCellAnchor>
  <xdr:twoCellAnchor editAs="oneCell">
    <xdr:from>
      <xdr:col>2</xdr:col>
      <xdr:colOff>1257299</xdr:colOff>
      <xdr:row>0</xdr:row>
      <xdr:rowOff>76200</xdr:rowOff>
    </xdr:from>
    <xdr:to>
      <xdr:col>5</xdr:col>
      <xdr:colOff>685800</xdr:colOff>
      <xdr:row>4</xdr:row>
      <xdr:rowOff>117231</xdr:rowOff>
    </xdr:to>
    <xdr:pic>
      <xdr:nvPicPr>
        <xdr:cNvPr id="4" name="Image 3">
          <a:extLst>
            <a:ext uri="{FF2B5EF4-FFF2-40B4-BE49-F238E27FC236}">
              <a16:creationId xmlns:a16="http://schemas.microsoft.com/office/drawing/2014/main" id="{D8CF68AE-C402-7BF7-1292-2B1A3EC9A31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301999" y="76200"/>
          <a:ext cx="2667001" cy="75223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311974</xdr:colOff>
      <xdr:row>5</xdr:row>
      <xdr:rowOff>233680</xdr:rowOff>
    </xdr:to>
    <xdr:pic>
      <xdr:nvPicPr>
        <xdr:cNvPr id="2" name="Image 1">
          <a:extLst>
            <a:ext uri="{FF2B5EF4-FFF2-40B4-BE49-F238E27FC236}">
              <a16:creationId xmlns:a16="http://schemas.microsoft.com/office/drawing/2014/main" id="{F2D230BE-2614-4792-8AC6-A590B6AC235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359849" cy="1129030"/>
        </a:xfrm>
        <a:prstGeom prst="rect">
          <a:avLst/>
        </a:prstGeom>
      </xdr:spPr>
    </xdr:pic>
    <xdr:clientData/>
  </xdr:twoCellAnchor>
  <xdr:twoCellAnchor editAs="oneCell">
    <xdr:from>
      <xdr:col>2</xdr:col>
      <xdr:colOff>1257299</xdr:colOff>
      <xdr:row>0</xdr:row>
      <xdr:rowOff>76200</xdr:rowOff>
    </xdr:from>
    <xdr:to>
      <xdr:col>5</xdr:col>
      <xdr:colOff>685800</xdr:colOff>
      <xdr:row>4</xdr:row>
      <xdr:rowOff>117231</xdr:rowOff>
    </xdr:to>
    <xdr:pic>
      <xdr:nvPicPr>
        <xdr:cNvPr id="3" name="Image 2">
          <a:extLst>
            <a:ext uri="{FF2B5EF4-FFF2-40B4-BE49-F238E27FC236}">
              <a16:creationId xmlns:a16="http://schemas.microsoft.com/office/drawing/2014/main" id="{9BF74541-FF92-4736-82CC-31F6BA1FF2CA}"/>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305174" y="76200"/>
          <a:ext cx="2657476" cy="764931"/>
        </a:xfrm>
        <a:prstGeom prst="rect">
          <a:avLst/>
        </a:prstGeom>
      </xdr:spPr>
    </xdr:pic>
    <xdr:clientData/>
  </xdr:twoCellAnchor>
  <xdr:twoCellAnchor editAs="oneCell">
    <xdr:from>
      <xdr:col>0</xdr:col>
      <xdr:colOff>0</xdr:colOff>
      <xdr:row>106</xdr:row>
      <xdr:rowOff>50800</xdr:rowOff>
    </xdr:from>
    <xdr:to>
      <xdr:col>10</xdr:col>
      <xdr:colOff>990600</xdr:colOff>
      <xdr:row>212</xdr:row>
      <xdr:rowOff>38100</xdr:rowOff>
    </xdr:to>
    <xdr:pic>
      <xdr:nvPicPr>
        <xdr:cNvPr id="5" name="Image 4">
          <a:extLst>
            <a:ext uri="{FF2B5EF4-FFF2-40B4-BE49-F238E27FC236}">
              <a16:creationId xmlns:a16="http://schemas.microsoft.com/office/drawing/2014/main" id="{06BF0412-438D-6BCD-F244-32386849C5C3}"/>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57391300"/>
          <a:ext cx="11442700" cy="18834100"/>
        </a:xfrm>
        <a:prstGeom prst="rect">
          <a:avLst/>
        </a:prstGeom>
      </xdr:spPr>
    </xdr:pic>
    <xdr:clientData/>
  </xdr:twoCellAnchor>
  <xdr:twoCellAnchor editAs="oneCell">
    <xdr:from>
      <xdr:col>0</xdr:col>
      <xdr:colOff>0</xdr:colOff>
      <xdr:row>213</xdr:row>
      <xdr:rowOff>76200</xdr:rowOff>
    </xdr:from>
    <xdr:to>
      <xdr:col>10</xdr:col>
      <xdr:colOff>952500</xdr:colOff>
      <xdr:row>318</xdr:row>
      <xdr:rowOff>152400</xdr:rowOff>
    </xdr:to>
    <xdr:pic>
      <xdr:nvPicPr>
        <xdr:cNvPr id="7" name="Image 6">
          <a:extLst>
            <a:ext uri="{FF2B5EF4-FFF2-40B4-BE49-F238E27FC236}">
              <a16:creationId xmlns:a16="http://schemas.microsoft.com/office/drawing/2014/main" id="{6230311D-9428-A3B6-F691-26B078FEABBC}"/>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0" y="76441300"/>
          <a:ext cx="11404600" cy="18745200"/>
        </a:xfrm>
        <a:prstGeom prst="rect">
          <a:avLst/>
        </a:prstGeom>
      </xdr:spPr>
    </xdr:pic>
    <xdr:clientData/>
  </xdr:twoCellAnchor>
  <xdr:twoCellAnchor editAs="oneCell">
    <xdr:from>
      <xdr:col>0</xdr:col>
      <xdr:colOff>0</xdr:colOff>
      <xdr:row>320</xdr:row>
      <xdr:rowOff>50800</xdr:rowOff>
    </xdr:from>
    <xdr:to>
      <xdr:col>10</xdr:col>
      <xdr:colOff>1003300</xdr:colOff>
      <xdr:row>426</xdr:row>
      <xdr:rowOff>88900</xdr:rowOff>
    </xdr:to>
    <xdr:pic>
      <xdr:nvPicPr>
        <xdr:cNvPr id="9" name="Image 8">
          <a:extLst>
            <a:ext uri="{FF2B5EF4-FFF2-40B4-BE49-F238E27FC236}">
              <a16:creationId xmlns:a16="http://schemas.microsoft.com/office/drawing/2014/main" id="{ABCA85D6-2517-0FC6-5B8B-E432EAE29C7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95440500"/>
          <a:ext cx="11455400" cy="188849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311974</xdr:colOff>
      <xdr:row>5</xdr:row>
      <xdr:rowOff>233680</xdr:rowOff>
    </xdr:to>
    <xdr:pic>
      <xdr:nvPicPr>
        <xdr:cNvPr id="2" name="Image 1">
          <a:extLst>
            <a:ext uri="{FF2B5EF4-FFF2-40B4-BE49-F238E27FC236}">
              <a16:creationId xmlns:a16="http://schemas.microsoft.com/office/drawing/2014/main" id="{C7A06499-E56F-4939-8885-12EAA4220C0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359849" cy="1129030"/>
        </a:xfrm>
        <a:prstGeom prst="rect">
          <a:avLst/>
        </a:prstGeom>
      </xdr:spPr>
    </xdr:pic>
    <xdr:clientData/>
  </xdr:twoCellAnchor>
  <xdr:twoCellAnchor editAs="oneCell">
    <xdr:from>
      <xdr:col>2</xdr:col>
      <xdr:colOff>1168400</xdr:colOff>
      <xdr:row>0</xdr:row>
      <xdr:rowOff>12700</xdr:rowOff>
    </xdr:from>
    <xdr:to>
      <xdr:col>5</xdr:col>
      <xdr:colOff>508000</xdr:colOff>
      <xdr:row>6</xdr:row>
      <xdr:rowOff>36407</xdr:rowOff>
    </xdr:to>
    <xdr:pic>
      <xdr:nvPicPr>
        <xdr:cNvPr id="3" name="Image 2">
          <a:extLst>
            <a:ext uri="{FF2B5EF4-FFF2-40B4-BE49-F238E27FC236}">
              <a16:creationId xmlns:a16="http://schemas.microsoft.com/office/drawing/2014/main" id="{F00C955D-08E8-4F4B-BACE-57C654A1734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216275" y="12700"/>
          <a:ext cx="2568575" cy="115718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311974</xdr:colOff>
      <xdr:row>5</xdr:row>
      <xdr:rowOff>233680</xdr:rowOff>
    </xdr:to>
    <xdr:pic>
      <xdr:nvPicPr>
        <xdr:cNvPr id="2" name="Image 1">
          <a:extLst>
            <a:ext uri="{FF2B5EF4-FFF2-40B4-BE49-F238E27FC236}">
              <a16:creationId xmlns:a16="http://schemas.microsoft.com/office/drawing/2014/main" id="{AAE354CB-610F-4625-BC3F-348C79247E3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359849" cy="1129030"/>
        </a:xfrm>
        <a:prstGeom prst="rect">
          <a:avLst/>
        </a:prstGeom>
      </xdr:spPr>
    </xdr:pic>
    <xdr:clientData/>
  </xdr:twoCellAnchor>
  <xdr:twoCellAnchor editAs="oneCell">
    <xdr:from>
      <xdr:col>2</xdr:col>
      <xdr:colOff>1168400</xdr:colOff>
      <xdr:row>0</xdr:row>
      <xdr:rowOff>12700</xdr:rowOff>
    </xdr:from>
    <xdr:to>
      <xdr:col>5</xdr:col>
      <xdr:colOff>508000</xdr:colOff>
      <xdr:row>6</xdr:row>
      <xdr:rowOff>36407</xdr:rowOff>
    </xdr:to>
    <xdr:pic>
      <xdr:nvPicPr>
        <xdr:cNvPr id="4" name="Image 3">
          <a:extLst>
            <a:ext uri="{FF2B5EF4-FFF2-40B4-BE49-F238E27FC236}">
              <a16:creationId xmlns:a16="http://schemas.microsoft.com/office/drawing/2014/main" id="{CA182931-3B9B-65F2-A878-25B629AE209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213100" y="12700"/>
          <a:ext cx="2578100" cy="115400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Guillaume/Desktop/Piscines%20Marinal/PRO/Factures/TRAME.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HENRY/Documents/BEAUTY%20POOLS/Achats/KEPS/CALCUL%20PISCINE%20.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utoOpen Stub Data"/>
      <sheetName val="Personnaliser votre facture"/>
      <sheetName val="Suivi"/>
      <sheetName val="Clients"/>
      <sheetName val="GEODIS"/>
      <sheetName val="Produits"/>
      <sheetName val="DEVIS"/>
      <sheetName val="Bleu Azur 02-12-19"/>
      <sheetName val="Bleu Azur 02-12-19 (2)"/>
      <sheetName val="Bleu Azur 02-12-19 (3)"/>
      <sheetName val="Brettes Paysages 30-11-19 - GIL"/>
      <sheetName val="Brettes Paysages 30-11-19 - LEB"/>
      <sheetName val="Touservices Piscines 11x3 03-12"/>
      <sheetName val="Touservices Piscines 7,2x4,1"/>
      <sheetName val="APS Tahiti - 6x3"/>
      <sheetName val="Gilli Construction 8x4"/>
      <sheetName val="Gilli Construction 19x3"/>
      <sheetName val="YC Piscines - Templier"/>
      <sheetName val="YC Piscines - Krai"/>
      <sheetName val="YC Piscines - Vieillie"/>
      <sheetName val="Adonis - Durand"/>
      <sheetName val="Aqua Garden - El Fathi"/>
      <sheetName val="Aqua Garden - El Fathi (2)"/>
      <sheetName val="QUALIGO - Moulin"/>
      <sheetName val="TREMPADOU - 1ere"/>
      <sheetName val="PM Ndf - Blaviez"/>
      <sheetName val="PAS - Soubrouillard"/>
      <sheetName val="PAS - Kels"/>
      <sheetName val="360 - Martinez"/>
      <sheetName val="AGR - 4x2.5"/>
      <sheetName val="AGR - 6x3"/>
      <sheetName val="AGR - 7x3.5"/>
      <sheetName val="AGR - 8x4"/>
      <sheetName val="AGR - 9x4"/>
      <sheetName val="AGR - 10x2.5"/>
      <sheetName val="AGR - 10x5"/>
      <sheetName val="AGR - 12x3.5"/>
      <sheetName val="AGR - 12x6"/>
      <sheetName val="AGR - 12x6 + volet"/>
      <sheetName val="360 - Miranda"/>
      <sheetName val="Adonis - ACQUAVIVA"/>
      <sheetName val="Actuel - Robert"/>
      <sheetName val="Actuel - Guizart"/>
      <sheetName val="Touservices - 9x4"/>
      <sheetName val="360 - 8x4 - Bonabesse"/>
      <sheetName val="360 - 8x4 - Kemmat"/>
      <sheetName val="Clean - Cegalerba"/>
      <sheetName val="Adonis - Suther"/>
      <sheetName val="360 - Corre"/>
      <sheetName val="Everblue"/>
      <sheetName val="360 - Chambeu"/>
      <sheetName val="TSP - 13x6"/>
      <sheetName val="Leandri - 12x3"/>
      <sheetName val="Leandri - 12x3.5"/>
      <sheetName val="Everblue - Perret"/>
      <sheetName val="Actuel piscines - ref"/>
      <sheetName val="ADONIS - Evrard"/>
      <sheetName val="Marinal NDF - Ducrocq"/>
      <sheetName val="Actuel piscines - Normand"/>
      <sheetName val="360 - CELENTANO"/>
      <sheetName val="APS - Pifao"/>
      <sheetName val="APS - Maetz"/>
      <sheetName val="TSP - 18x3"/>
      <sheetName val="Patte - 4x4 "/>
      <sheetName val="GAIUS - 12x2"/>
      <sheetName val="Sud Est Piscines"/>
      <sheetName val="Bleu Azur - 7x2.5"/>
      <sheetName val="360 - Pierrel"/>
      <sheetName val="DEVIS RF"/>
      <sheetName val="360 - Wallez"/>
      <sheetName val="360 - SAVONNET"/>
      <sheetName val="360 - PECHBONNIEU"/>
      <sheetName val="360 - LABEDAN"/>
      <sheetName val="360 - DELBECQUE"/>
      <sheetName val="PISCINE et SPA - HUBMANN"/>
      <sheetName val="PISCINE et SPA - FLEURY"/>
      <sheetName val="PONCIN-BALARD"/>
      <sheetName val="PISCINES MARINAL NDF"/>
      <sheetName val="360 - ACQUIER"/>
      <sheetName val="360 - MARTY"/>
      <sheetName val="PISCINES MARIANL NDF - DASSONVI"/>
      <sheetName val="Patientez un instant..."/>
      <sheetName val="TemplateInformation"/>
      <sheetName val="Macros"/>
      <sheetName val="ATW"/>
      <sheetName val="Verrouiller"/>
      <sheetName val="TRAME"/>
    </sheetNames>
    <sheetDataSet>
      <sheetData sheetId="0" refreshError="1"/>
      <sheetData sheetId="1" refreshError="1"/>
      <sheetData sheetId="2" refreshError="1"/>
      <sheetData sheetId="3">
        <row r="1">
          <cell r="B1" t="str">
            <v>FACTURATION</v>
          </cell>
        </row>
        <row r="2">
          <cell r="A2" t="str">
            <v>NOM</v>
          </cell>
        </row>
        <row r="3">
          <cell r="A3" t="str">
            <v>ADONIS PISCINES</v>
          </cell>
        </row>
        <row r="4">
          <cell r="A4" t="str">
            <v>BLEU AZUR - DIMALINE</v>
          </cell>
        </row>
        <row r="5">
          <cell r="A5" t="str">
            <v>ACTUEL PISCINES</v>
          </cell>
        </row>
        <row r="6">
          <cell r="A6" t="str">
            <v>PISCINES 360</v>
          </cell>
        </row>
        <row r="7">
          <cell r="A7" t="str">
            <v>BRETTES PAYSAGES</v>
          </cell>
        </row>
        <row r="8">
          <cell r="A8" t="str">
            <v>TOUSERVICES PISCINES</v>
          </cell>
        </row>
        <row r="9">
          <cell r="A9" t="str">
            <v>PISCINES MARINAL NORD DE France</v>
          </cell>
        </row>
        <row r="10">
          <cell r="A10" t="str">
            <v>PISCINES AMENAGEMENTS DU SUD</v>
          </cell>
        </row>
        <row r="11">
          <cell r="A11" t="str">
            <v>SAS QUALIGO</v>
          </cell>
        </row>
        <row r="12">
          <cell r="A12" t="str">
            <v>MGV PISCINES BETON</v>
          </cell>
        </row>
        <row r="13">
          <cell r="A13" t="str">
            <v>YC PISCINES</v>
          </cell>
        </row>
        <row r="14">
          <cell r="A14" t="str">
            <v>SARL APS</v>
          </cell>
        </row>
        <row r="15">
          <cell r="A15" t="str">
            <v>GILLI CONSTRUCTION</v>
          </cell>
        </row>
        <row r="16">
          <cell r="A16" t="str">
            <v>SAS AQUA GARDEN</v>
          </cell>
        </row>
        <row r="17">
          <cell r="A17" t="str">
            <v>TREMPADOU SERVICES</v>
          </cell>
        </row>
        <row r="18">
          <cell r="A18" t="str">
            <v>AGR</v>
          </cell>
        </row>
        <row r="19">
          <cell r="A19" t="str">
            <v>CLEAN PISCINES AQUITAINE</v>
          </cell>
        </row>
        <row r="20">
          <cell r="A20" t="str">
            <v>EVERBLUE PMA</v>
          </cell>
        </row>
        <row r="21">
          <cell r="A21" t="str">
            <v>ALTUS</v>
          </cell>
        </row>
        <row r="22">
          <cell r="A22" t="str">
            <v>PATTE FREDERIC</v>
          </cell>
        </row>
        <row r="23">
          <cell r="A23" t="str">
            <v>GAIUS AQUA TERRA</v>
          </cell>
        </row>
        <row r="24">
          <cell r="A24" t="str">
            <v>SUD EST PISCINES</v>
          </cell>
        </row>
        <row r="25">
          <cell r="A25" t="str">
            <v>Piscine et Spa SA</v>
          </cell>
        </row>
      </sheetData>
      <sheetData sheetId="4" refreshError="1"/>
      <sheetData sheetId="5">
        <row r="3">
          <cell r="B3" t="str">
            <v>panneau(x) FC 130/120 x 90</v>
          </cell>
        </row>
        <row r="4">
          <cell r="B4" t="str">
            <v>panneau(x) FC 130/120 x 70</v>
          </cell>
        </row>
        <row r="5">
          <cell r="B5" t="str">
            <v>panneau(x) FC 130/120 x 50</v>
          </cell>
        </row>
        <row r="6">
          <cell r="B6" t="str">
            <v>panneau(x) FC 130/120 x 30</v>
          </cell>
        </row>
        <row r="8">
          <cell r="B8" t="str">
            <v>panneau(x) FC 160/150 x 70</v>
          </cell>
        </row>
        <row r="9">
          <cell r="B9" t="str">
            <v>panneau(x) FC 160/150 x 50</v>
          </cell>
        </row>
        <row r="10">
          <cell r="B10" t="str">
            <v>panneau(x) C 120/110 x 90</v>
          </cell>
        </row>
        <row r="11">
          <cell r="B11" t="str">
            <v>panneau(x) C 120/110 x 50</v>
          </cell>
        </row>
        <row r="13">
          <cell r="B13" t="str">
            <v>panneau(x) C 160/150 x 90</v>
          </cell>
        </row>
        <row r="14">
          <cell r="B14" t="str">
            <v>panneau(x) C 160/150 x 50</v>
          </cell>
        </row>
        <row r="16">
          <cell r="B16" t="str">
            <v>panneau(x) C 200/190 x 90</v>
          </cell>
        </row>
        <row r="17">
          <cell r="B17" t="str">
            <v>panneau(x) C 200/190 x 50</v>
          </cell>
        </row>
        <row r="18">
          <cell r="B18" t="str">
            <v>Panneau(x) simple(s) 180x50</v>
          </cell>
        </row>
        <row r="19">
          <cell r="B19" t="str">
            <v>Angle(s) 120 - 16</v>
          </cell>
        </row>
        <row r="20">
          <cell r="B20" t="str">
            <v>Angle(s) 160 - 16</v>
          </cell>
        </row>
        <row r="21">
          <cell r="B21" t="str">
            <v>Angle(s) 200 - 16</v>
          </cell>
        </row>
        <row r="22">
          <cell r="B22" t="str">
            <v>Angle(s) 120 - 20</v>
          </cell>
        </row>
        <row r="23">
          <cell r="B23" t="str">
            <v>Angle(s) 160 - 20</v>
          </cell>
        </row>
        <row r="24">
          <cell r="B24" t="str">
            <v>Angle(s) 200 - 20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isc. rectangle FOND PLAT"/>
      <sheetName val="Piscine RONDE"/>
      <sheetName val="Piscine FORME LIBRE"/>
      <sheetName val="Pisc. rectangle PENTE COMPOSEE"/>
      <sheetName val="CALCUL PISCINE "/>
    </sheetNames>
    <sheetDataSet>
      <sheetData sheetId="0"/>
      <sheetData sheetId="1"/>
      <sheetData sheetId="2">
        <row r="3">
          <cell r="B3">
            <v>0</v>
          </cell>
        </row>
        <row r="4">
          <cell r="B4">
            <v>0</v>
          </cell>
        </row>
        <row r="5">
          <cell r="B5">
            <v>0</v>
          </cell>
        </row>
        <row r="6">
          <cell r="B6">
            <v>0</v>
          </cell>
        </row>
        <row r="7">
          <cell r="B7">
            <v>0</v>
          </cell>
        </row>
        <row r="15">
          <cell r="B15">
            <v>0</v>
          </cell>
        </row>
        <row r="16">
          <cell r="B16">
            <v>0</v>
          </cell>
        </row>
        <row r="17">
          <cell r="B17">
            <v>0</v>
          </cell>
        </row>
        <row r="18">
          <cell r="B18">
            <v>0</v>
          </cell>
        </row>
        <row r="19">
          <cell r="B19">
            <v>0</v>
          </cell>
        </row>
        <row r="20">
          <cell r="B20">
            <v>0</v>
          </cell>
        </row>
        <row r="21">
          <cell r="B21">
            <v>0</v>
          </cell>
        </row>
        <row r="22">
          <cell r="B22">
            <v>0</v>
          </cell>
        </row>
        <row r="23">
          <cell r="B23">
            <v>0</v>
          </cell>
        </row>
        <row r="24">
          <cell r="B24">
            <v>0</v>
          </cell>
        </row>
      </sheetData>
      <sheetData sheetId="3">
        <row r="21">
          <cell r="B21">
            <v>0</v>
          </cell>
        </row>
        <row r="22">
          <cell r="B22">
            <v>0</v>
          </cell>
        </row>
        <row r="23">
          <cell r="B23">
            <v>0</v>
          </cell>
        </row>
        <row r="24">
          <cell r="B24">
            <v>0</v>
          </cell>
        </row>
        <row r="25">
          <cell r="B25">
            <v>0</v>
          </cell>
        </row>
        <row r="26">
          <cell r="B26">
            <v>0</v>
          </cell>
        </row>
        <row r="27">
          <cell r="B27">
            <v>0</v>
          </cell>
        </row>
        <row r="28">
          <cell r="B28">
            <v>0</v>
          </cell>
        </row>
        <row r="29">
          <cell r="B29">
            <v>0</v>
          </cell>
        </row>
        <row r="30">
          <cell r="B30">
            <v>0</v>
          </cell>
        </row>
      </sheetData>
      <sheetData sheetId="4" refreshError="1"/>
    </sheetDataSet>
  </externalBook>
</externalLink>
</file>

<file path=xl/richData/_rels/richValueRel.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jpe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jpeg"/><Relationship Id="rId7" Type="http://schemas.openxmlformats.org/officeDocument/2006/relationships/image" Target="../media/image7.jpeg"/><Relationship Id="rId2" Type="http://schemas.openxmlformats.org/officeDocument/2006/relationships/image" Target="../media/image2.jpeg"/><Relationship Id="rId16" Type="http://schemas.openxmlformats.org/officeDocument/2006/relationships/image" Target="../media/image16.jpeg"/><Relationship Id="rId29" Type="http://schemas.openxmlformats.org/officeDocument/2006/relationships/image" Target="../media/image29.png"/><Relationship Id="rId11" Type="http://schemas.openxmlformats.org/officeDocument/2006/relationships/image" Target="../media/image11.jpe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jpeg"/><Relationship Id="rId5" Type="http://schemas.openxmlformats.org/officeDocument/2006/relationships/image" Target="../media/image5.jpeg"/><Relationship Id="rId10" Type="http://schemas.openxmlformats.org/officeDocument/2006/relationships/image" Target="../media/image10.jpe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jpe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jpeg"/><Relationship Id="rId8" Type="http://schemas.openxmlformats.org/officeDocument/2006/relationships/image" Target="../media/image8.jpeg"/><Relationship Id="rId51" Type="http://schemas.openxmlformats.org/officeDocument/2006/relationships/image" Target="../media/image51.jpe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jpe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53">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 s="0">
    <v>38</v>
    <v>5</v>
  </rv>
  <rv s="0">
    <v>39</v>
    <v>5</v>
  </rv>
  <rv s="0">
    <v>40</v>
    <v>5</v>
  </rv>
  <rv s="0">
    <v>41</v>
    <v>5</v>
  </rv>
  <rv s="0">
    <v>42</v>
    <v>5</v>
  </rv>
  <rv s="0">
    <v>43</v>
    <v>5</v>
  </rv>
  <rv s="0">
    <v>44</v>
    <v>5</v>
  </rv>
  <rv s="0">
    <v>45</v>
    <v>5</v>
  </rv>
  <rv s="0">
    <v>46</v>
    <v>5</v>
  </rv>
  <rv s="0">
    <v>47</v>
    <v>5</v>
  </rv>
  <rv s="0">
    <v>48</v>
    <v>5</v>
  </rv>
  <rv s="0">
    <v>49</v>
    <v>5</v>
  </rv>
  <rv s="0">
    <v>50</v>
    <v>5</v>
  </rv>
  <rv s="0">
    <v>51</v>
    <v>5</v>
  </rv>
  <rv s="0">
    <v>52</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www.cuisines-d-ext&#233;rieur-lorraine.fr/" TargetMode="External"/><Relationship Id="rId1" Type="http://schemas.openxmlformats.org/officeDocument/2006/relationships/hyperlink" Target="mailto:contact@ma-mini-piscine.fr"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http://www.cuisines-d-ext&#233;rieur-lorraine.fr/" TargetMode="External"/><Relationship Id="rId1" Type="http://schemas.openxmlformats.org/officeDocument/2006/relationships/hyperlink" Target="mailto:contact@ma-mini-piscine.fr" TargetMode="External"/><Relationship Id="rId4"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printerSettings" Target="../printerSettings/printerSettings3.bin"/><Relationship Id="rId2" Type="http://schemas.openxmlformats.org/officeDocument/2006/relationships/hyperlink" Target="http://www.cuisines-d-ext&#233;rieur-lorraine.fr/" TargetMode="External"/><Relationship Id="rId1" Type="http://schemas.openxmlformats.org/officeDocument/2006/relationships/hyperlink" Target="mailto:contact@ma-mini-piscine.fr" TargetMode="External"/><Relationship Id="rId4"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4.bin"/><Relationship Id="rId2" Type="http://schemas.openxmlformats.org/officeDocument/2006/relationships/hyperlink" Target="http://www.cuisines-d-ext&#233;rieur-lorraine.fr/" TargetMode="External"/><Relationship Id="rId1" Type="http://schemas.openxmlformats.org/officeDocument/2006/relationships/hyperlink" Target="mailto:contact@ma-mini-piscine.fr" TargetMode="External"/><Relationship Id="rId4"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www.cuisines-d-ext&#233;rieur-lorraine.fr/" TargetMode="External"/><Relationship Id="rId1" Type="http://schemas.openxmlformats.org/officeDocument/2006/relationships/hyperlink" Target="mailto:contact@ma-mini-piscine.fr" TargetMode="External"/><Relationship Id="rId4"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6.bin"/><Relationship Id="rId2" Type="http://schemas.openxmlformats.org/officeDocument/2006/relationships/hyperlink" Target="http://www.cuisines-d-ext&#233;rieur-lorraine.fr/" TargetMode="External"/><Relationship Id="rId1" Type="http://schemas.openxmlformats.org/officeDocument/2006/relationships/hyperlink" Target="mailto:contact@ma-mini-piscine.fr" TargetMode="External"/><Relationship Id="rId4"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B692E2-F694-424C-8D5F-FA557289A29C}">
  <sheetPr>
    <pageSetUpPr fitToPage="1"/>
  </sheetPr>
  <dimension ref="A1:O68"/>
  <sheetViews>
    <sheetView zoomScale="75" zoomScaleNormal="75" workbookViewId="0">
      <selection activeCell="A13" sqref="A13"/>
    </sheetView>
  </sheetViews>
  <sheetFormatPr baseColWidth="10" defaultColWidth="11.42578125" defaultRowHeight="14.25" x14ac:dyDescent="0.2"/>
  <cols>
    <col min="1" max="1" width="11.42578125" style="1"/>
    <col min="2" max="2" width="19.28515625" style="1" customWidth="1"/>
    <col min="3" max="4" width="19" style="1" customWidth="1"/>
    <col min="5" max="5" width="10.42578125" style="1" customWidth="1"/>
    <col min="6" max="6" width="12.42578125" style="1" customWidth="1"/>
    <col min="7" max="7" width="25" style="1" customWidth="1"/>
    <col min="8" max="8" width="5.42578125" style="1" customWidth="1"/>
    <col min="9" max="9" width="14.140625" style="1" bestFit="1" customWidth="1"/>
    <col min="10" max="10" width="15.28515625" style="1" customWidth="1"/>
    <col min="11" max="11" width="17" style="1" customWidth="1"/>
    <col min="12" max="13" width="5.28515625" style="28" customWidth="1"/>
    <col min="14" max="14" width="9.85546875" style="45" customWidth="1"/>
    <col min="15" max="15" width="11.42578125" style="28"/>
    <col min="16" max="16384" width="11.42578125" style="1"/>
  </cols>
  <sheetData>
    <row r="1" spans="1:15" x14ac:dyDescent="0.2">
      <c r="K1" s="24"/>
    </row>
    <row r="2" spans="1:15" ht="14.25" customHeight="1" x14ac:dyDescent="0.2">
      <c r="F2" s="2"/>
      <c r="G2" s="2"/>
      <c r="H2" s="2"/>
      <c r="I2" s="2"/>
      <c r="J2" s="2"/>
      <c r="K2" s="25"/>
    </row>
    <row r="3" spans="1:15" ht="14.25" customHeight="1" x14ac:dyDescent="0.2">
      <c r="F3" s="2"/>
      <c r="G3" s="2"/>
      <c r="H3" s="2"/>
      <c r="I3" s="2"/>
      <c r="J3" s="2"/>
      <c r="K3" s="26"/>
    </row>
    <row r="5" spans="1:15" ht="13.9" customHeight="1" x14ac:dyDescent="0.2"/>
    <row r="6" spans="1:15" ht="19.149999999999999" customHeight="1" x14ac:dyDescent="0.3">
      <c r="G6" s="144" t="s">
        <v>119</v>
      </c>
      <c r="H6" s="144"/>
      <c r="I6" s="144"/>
      <c r="J6" s="145" t="s">
        <v>79</v>
      </c>
      <c r="K6" s="145"/>
    </row>
    <row r="7" spans="1:15" s="4" customFormat="1" ht="19.149999999999999" customHeight="1" x14ac:dyDescent="0.25">
      <c r="A7" s="44" t="s">
        <v>71</v>
      </c>
      <c r="B7" s="15"/>
      <c r="C7" s="15"/>
      <c r="G7" s="146"/>
      <c r="H7" s="147"/>
      <c r="I7" s="147"/>
      <c r="J7" s="148"/>
      <c r="L7" s="29"/>
      <c r="M7" s="29"/>
      <c r="N7" s="45"/>
      <c r="O7" s="29"/>
    </row>
    <row r="8" spans="1:15" s="4" customFormat="1" ht="19.149999999999999" customHeight="1" x14ac:dyDescent="0.3">
      <c r="A8" s="16" t="s">
        <v>6</v>
      </c>
      <c r="G8" s="149"/>
      <c r="H8" s="150"/>
      <c r="I8" s="150"/>
      <c r="J8" s="151"/>
      <c r="L8" s="29"/>
      <c r="M8" s="29"/>
      <c r="N8" s="45"/>
      <c r="O8" s="29"/>
    </row>
    <row r="9" spans="1:15" s="4" customFormat="1" ht="19.149999999999999" customHeight="1" x14ac:dyDescent="0.3">
      <c r="A9" s="16" t="s">
        <v>10</v>
      </c>
      <c r="G9" s="149"/>
      <c r="H9" s="150"/>
      <c r="I9" s="150"/>
      <c r="J9" s="151"/>
      <c r="L9" s="29"/>
      <c r="M9" s="29"/>
      <c r="N9" s="45"/>
      <c r="O9" s="29"/>
    </row>
    <row r="10" spans="1:15" s="4" customFormat="1" ht="19.149999999999999" customHeight="1" x14ac:dyDescent="0.3">
      <c r="A10" s="16" t="s">
        <v>15</v>
      </c>
      <c r="G10" s="149"/>
      <c r="H10" s="150"/>
      <c r="I10" s="150"/>
      <c r="J10" s="151"/>
      <c r="L10" s="29"/>
      <c r="M10" s="29"/>
      <c r="N10" s="45"/>
      <c r="O10" s="29"/>
    </row>
    <row r="11" spans="1:15" s="19" customFormat="1" ht="19.149999999999999" customHeight="1" x14ac:dyDescent="0.3">
      <c r="A11" s="17" t="s">
        <v>16</v>
      </c>
      <c r="B11" s="4"/>
      <c r="G11" s="129"/>
      <c r="H11" s="130"/>
      <c r="I11" s="130"/>
      <c r="J11" s="131"/>
      <c r="L11" s="30"/>
      <c r="M11" s="30"/>
      <c r="N11" s="45"/>
      <c r="O11" s="30"/>
    </row>
    <row r="12" spans="1:15" s="19" customFormat="1" ht="19.149999999999999" customHeight="1" x14ac:dyDescent="0.35">
      <c r="A12" s="152" t="s">
        <v>114</v>
      </c>
      <c r="B12" s="153"/>
      <c r="C12" s="153"/>
      <c r="D12" s="153"/>
      <c r="G12" s="52"/>
      <c r="H12" s="53"/>
      <c r="I12" s="53"/>
      <c r="J12" s="53"/>
      <c r="L12" s="30"/>
      <c r="M12" s="30"/>
      <c r="N12" s="45"/>
      <c r="O12" s="30"/>
    </row>
    <row r="13" spans="1:15" ht="14.25" customHeight="1" x14ac:dyDescent="0.25">
      <c r="A13" s="15" t="s">
        <v>127</v>
      </c>
      <c r="G13" s="132"/>
      <c r="H13" s="133"/>
      <c r="I13" s="133"/>
      <c r="J13" s="133"/>
    </row>
    <row r="14" spans="1:15" s="18" customFormat="1" ht="14.45" customHeight="1" thickBot="1" x14ac:dyDescent="0.3">
      <c r="A14" s="134" t="s">
        <v>78</v>
      </c>
      <c r="B14" s="134"/>
      <c r="C14" s="134"/>
      <c r="D14" s="134"/>
      <c r="E14" s="134"/>
      <c r="F14" s="134"/>
      <c r="G14" s="134"/>
      <c r="H14" s="134"/>
      <c r="I14" s="134"/>
      <c r="J14" s="18" t="s">
        <v>13</v>
      </c>
      <c r="L14" s="31"/>
      <c r="M14" s="31"/>
      <c r="N14" s="48" t="s">
        <v>76</v>
      </c>
      <c r="O14" s="31"/>
    </row>
    <row r="15" spans="1:15" s="3" customFormat="1" ht="27" customHeight="1" x14ac:dyDescent="0.3">
      <c r="A15" s="135" t="s">
        <v>17</v>
      </c>
      <c r="B15" s="136"/>
      <c r="C15" s="137" t="s">
        <v>18</v>
      </c>
      <c r="D15" s="138"/>
      <c r="E15" s="138"/>
      <c r="F15" s="138"/>
      <c r="G15" s="139"/>
      <c r="H15" s="54" t="s">
        <v>11</v>
      </c>
      <c r="I15" s="54" t="s">
        <v>12</v>
      </c>
      <c r="J15" s="55" t="s">
        <v>0</v>
      </c>
      <c r="K15" s="56" t="s">
        <v>7</v>
      </c>
      <c r="L15" s="32"/>
      <c r="M15" s="32"/>
      <c r="N15" s="47" t="s">
        <v>75</v>
      </c>
      <c r="O15" s="32"/>
    </row>
    <row r="16" spans="1:15" s="3" customFormat="1" ht="55.9" customHeight="1" x14ac:dyDescent="0.3">
      <c r="A16" s="104" t="s">
        <v>72</v>
      </c>
      <c r="B16" s="105"/>
      <c r="C16" s="105"/>
      <c r="D16" s="105"/>
      <c r="E16" s="105"/>
      <c r="F16" s="105"/>
      <c r="G16" s="105"/>
      <c r="H16" s="105"/>
      <c r="I16" s="105"/>
      <c r="J16" s="105"/>
      <c r="K16" s="106"/>
      <c r="L16" s="41" t="s">
        <v>66</v>
      </c>
      <c r="M16" s="42" t="s">
        <v>65</v>
      </c>
      <c r="N16" s="45"/>
      <c r="O16" s="32"/>
    </row>
    <row r="17" spans="1:15" ht="27.6" customHeight="1" x14ac:dyDescent="0.2">
      <c r="A17" s="85" t="s">
        <v>63</v>
      </c>
      <c r="B17" s="86"/>
      <c r="C17" s="86"/>
      <c r="D17" s="86"/>
      <c r="E17" s="86"/>
      <c r="F17" s="86"/>
      <c r="G17" s="86"/>
      <c r="H17" s="86"/>
      <c r="I17" s="86"/>
      <c r="J17" s="86"/>
      <c r="K17" s="87"/>
      <c r="L17" s="28" t="s">
        <v>64</v>
      </c>
      <c r="M17" s="43" t="s">
        <v>64</v>
      </c>
    </row>
    <row r="18" spans="1:15" ht="132" customHeight="1" x14ac:dyDescent="0.2">
      <c r="A18" s="81"/>
      <c r="B18" s="82"/>
      <c r="C18" s="84" t="s">
        <v>23</v>
      </c>
      <c r="D18" s="84"/>
      <c r="E18" s="84"/>
      <c r="F18" s="84"/>
      <c r="G18" s="84"/>
      <c r="H18" s="5">
        <v>0</v>
      </c>
      <c r="I18" s="13">
        <v>2825</v>
      </c>
      <c r="J18" s="11">
        <f t="shared" ref="J18:J20" si="0">+H18*I18</f>
        <v>0</v>
      </c>
      <c r="K18" s="20">
        <f>J18*1.2</f>
        <v>0</v>
      </c>
      <c r="L18" s="28">
        <v>88.5</v>
      </c>
      <c r="M18" s="43">
        <f>H18*L18</f>
        <v>0</v>
      </c>
      <c r="O18" s="49">
        <f>H18</f>
        <v>0</v>
      </c>
    </row>
    <row r="19" spans="1:15" ht="130.15" customHeight="1" x14ac:dyDescent="0.2">
      <c r="A19" s="81"/>
      <c r="B19" s="82"/>
      <c r="C19" s="84" t="s">
        <v>74</v>
      </c>
      <c r="D19" s="84"/>
      <c r="E19" s="84"/>
      <c r="F19" s="84"/>
      <c r="G19" s="84"/>
      <c r="H19" s="5">
        <v>1</v>
      </c>
      <c r="I19" s="13">
        <v>2732.25</v>
      </c>
      <c r="J19" s="11">
        <f t="shared" si="0"/>
        <v>2732.25</v>
      </c>
      <c r="K19" s="20">
        <f>J19*1.2</f>
        <v>3278.7</v>
      </c>
      <c r="L19" s="28">
        <v>67</v>
      </c>
      <c r="M19" s="43">
        <f t="shared" ref="M19:M55" si="1">H19*L19</f>
        <v>67</v>
      </c>
      <c r="N19" s="45">
        <v>1</v>
      </c>
      <c r="O19" s="49">
        <f t="shared" ref="O19:O45" si="2">H19</f>
        <v>1</v>
      </c>
    </row>
    <row r="20" spans="1:15" ht="27" customHeight="1" x14ac:dyDescent="0.2">
      <c r="A20" s="81" t="s">
        <v>26</v>
      </c>
      <c r="B20" s="82"/>
      <c r="C20" s="78" t="s">
        <v>24</v>
      </c>
      <c r="D20" s="79"/>
      <c r="E20" s="79"/>
      <c r="F20" s="79"/>
      <c r="G20" s="80"/>
      <c r="H20" s="5">
        <v>1</v>
      </c>
      <c r="I20" s="10">
        <v>99.94</v>
      </c>
      <c r="J20" s="11">
        <f t="shared" si="0"/>
        <v>99.94</v>
      </c>
      <c r="K20" s="20">
        <f t="shared" ref="K20" si="3">J20*1.2</f>
        <v>119.928</v>
      </c>
      <c r="M20" s="43"/>
      <c r="O20" s="49"/>
    </row>
    <row r="21" spans="1:15" ht="132.6" customHeight="1" x14ac:dyDescent="0.2">
      <c r="A21" s="81"/>
      <c r="B21" s="82"/>
      <c r="C21" s="84" t="s">
        <v>47</v>
      </c>
      <c r="D21" s="84"/>
      <c r="E21" s="84"/>
      <c r="F21" s="84"/>
      <c r="G21" s="84"/>
      <c r="H21" s="5">
        <v>0</v>
      </c>
      <c r="I21" s="13">
        <v>2480</v>
      </c>
      <c r="J21" s="11">
        <f t="shared" ref="J21" si="4">+H21*I21</f>
        <v>0</v>
      </c>
      <c r="K21" s="20">
        <f>J21*1.2</f>
        <v>0</v>
      </c>
      <c r="L21" s="28">
        <v>67</v>
      </c>
      <c r="M21" s="43">
        <f t="shared" si="1"/>
        <v>0</v>
      </c>
      <c r="O21" s="49">
        <f t="shared" si="2"/>
        <v>0</v>
      </c>
    </row>
    <row r="22" spans="1:15" ht="133.9" customHeight="1" x14ac:dyDescent="0.2">
      <c r="A22" s="81"/>
      <c r="B22" s="82"/>
      <c r="C22" s="84" t="s">
        <v>46</v>
      </c>
      <c r="D22" s="84"/>
      <c r="E22" s="84"/>
      <c r="F22" s="84"/>
      <c r="G22" s="84"/>
      <c r="H22" s="5">
        <v>0</v>
      </c>
      <c r="I22" s="13">
        <v>2643.11</v>
      </c>
      <c r="J22" s="11">
        <f t="shared" ref="J22:J25" si="5">+H22*I22</f>
        <v>0</v>
      </c>
      <c r="K22" s="20">
        <f>J22*1.2</f>
        <v>0</v>
      </c>
      <c r="L22" s="28">
        <v>90</v>
      </c>
      <c r="M22" s="43">
        <f t="shared" si="1"/>
        <v>0</v>
      </c>
      <c r="O22" s="49">
        <f t="shared" si="2"/>
        <v>0</v>
      </c>
    </row>
    <row r="23" spans="1:15" ht="134.44999999999999" customHeight="1" x14ac:dyDescent="0.2">
      <c r="A23" s="81"/>
      <c r="B23" s="82"/>
      <c r="C23" s="84" t="s">
        <v>62</v>
      </c>
      <c r="D23" s="84"/>
      <c r="E23" s="84"/>
      <c r="F23" s="84"/>
      <c r="G23" s="84"/>
      <c r="H23" s="5">
        <v>0</v>
      </c>
      <c r="I23" s="13">
        <v>2796.43</v>
      </c>
      <c r="J23" s="11">
        <f t="shared" si="5"/>
        <v>0</v>
      </c>
      <c r="K23" s="20">
        <f>J23*1.2</f>
        <v>0</v>
      </c>
      <c r="L23" s="28">
        <v>108</v>
      </c>
      <c r="M23" s="43">
        <f t="shared" si="1"/>
        <v>0</v>
      </c>
      <c r="O23" s="49">
        <f t="shared" si="2"/>
        <v>0</v>
      </c>
    </row>
    <row r="24" spans="1:15" ht="27" customHeight="1" x14ac:dyDescent="0.2">
      <c r="A24" s="81" t="s">
        <v>25</v>
      </c>
      <c r="B24" s="82"/>
      <c r="C24" s="78" t="s">
        <v>24</v>
      </c>
      <c r="D24" s="79"/>
      <c r="E24" s="79"/>
      <c r="F24" s="79"/>
      <c r="G24" s="80"/>
      <c r="H24" s="5">
        <v>0</v>
      </c>
      <c r="I24" s="10">
        <v>99.94</v>
      </c>
      <c r="J24" s="11">
        <f t="shared" si="5"/>
        <v>0</v>
      </c>
      <c r="K24" s="20">
        <f t="shared" ref="K24" si="6">J24*1.2</f>
        <v>0</v>
      </c>
      <c r="M24" s="43"/>
      <c r="O24" s="49"/>
    </row>
    <row r="25" spans="1:15" ht="132" customHeight="1" x14ac:dyDescent="0.2">
      <c r="A25" s="81"/>
      <c r="B25" s="82"/>
      <c r="C25" s="84" t="s">
        <v>45</v>
      </c>
      <c r="D25" s="84"/>
      <c r="E25" s="84"/>
      <c r="F25" s="84"/>
      <c r="G25" s="84"/>
      <c r="H25" s="5">
        <v>0</v>
      </c>
      <c r="I25" s="13">
        <v>2320.56</v>
      </c>
      <c r="J25" s="11">
        <f t="shared" si="5"/>
        <v>0</v>
      </c>
      <c r="K25" s="20">
        <f>J25*1.2</f>
        <v>0</v>
      </c>
      <c r="L25" s="28">
        <v>67</v>
      </c>
      <c r="M25" s="43">
        <f t="shared" si="1"/>
        <v>0</v>
      </c>
      <c r="O25" s="49">
        <f t="shared" si="2"/>
        <v>0</v>
      </c>
    </row>
    <row r="26" spans="1:15" ht="27" customHeight="1" x14ac:dyDescent="0.2">
      <c r="A26" s="81" t="s">
        <v>28</v>
      </c>
      <c r="B26" s="82"/>
      <c r="C26" s="78" t="s">
        <v>27</v>
      </c>
      <c r="D26" s="79"/>
      <c r="E26" s="79"/>
      <c r="F26" s="79"/>
      <c r="G26" s="80"/>
      <c r="H26" s="5">
        <v>0</v>
      </c>
      <c r="I26" s="10">
        <v>99.94</v>
      </c>
      <c r="J26" s="11">
        <f t="shared" ref="J26:J30" si="7">+H26*I26</f>
        <v>0</v>
      </c>
      <c r="K26" s="20">
        <f t="shared" ref="K26" si="8">J26*1.2</f>
        <v>0</v>
      </c>
      <c r="M26" s="43"/>
      <c r="O26" s="49"/>
    </row>
    <row r="27" spans="1:15" ht="132" customHeight="1" x14ac:dyDescent="0.2">
      <c r="A27" s="81"/>
      <c r="B27" s="82"/>
      <c r="C27" s="84" t="s">
        <v>44</v>
      </c>
      <c r="D27" s="84"/>
      <c r="E27" s="84"/>
      <c r="F27" s="84"/>
      <c r="G27" s="84"/>
      <c r="H27" s="5">
        <v>0</v>
      </c>
      <c r="I27" s="13">
        <v>2735.09</v>
      </c>
      <c r="J27" s="11">
        <f t="shared" si="7"/>
        <v>0</v>
      </c>
      <c r="K27" s="20">
        <f>J27*1.2</f>
        <v>0</v>
      </c>
      <c r="L27" s="28">
        <v>90</v>
      </c>
      <c r="M27" s="43">
        <f t="shared" si="1"/>
        <v>0</v>
      </c>
      <c r="N27" s="45">
        <v>4</v>
      </c>
      <c r="O27" s="49">
        <f t="shared" si="2"/>
        <v>0</v>
      </c>
    </row>
    <row r="28" spans="1:15" ht="27" customHeight="1" x14ac:dyDescent="0.2">
      <c r="A28" s="81" t="s">
        <v>29</v>
      </c>
      <c r="B28" s="82"/>
      <c r="C28" s="78" t="s">
        <v>27</v>
      </c>
      <c r="D28" s="79"/>
      <c r="E28" s="79"/>
      <c r="F28" s="79"/>
      <c r="G28" s="80"/>
      <c r="H28" s="5">
        <v>0</v>
      </c>
      <c r="I28" s="10">
        <v>146.68</v>
      </c>
      <c r="J28" s="11">
        <f t="shared" si="7"/>
        <v>0</v>
      </c>
      <c r="K28" s="20">
        <f t="shared" ref="K28" si="9">J28*1.2</f>
        <v>0</v>
      </c>
      <c r="M28" s="43"/>
      <c r="O28" s="49"/>
    </row>
    <row r="29" spans="1:15" ht="132.6" customHeight="1" x14ac:dyDescent="0.2">
      <c r="A29" s="81"/>
      <c r="B29" s="82"/>
      <c r="C29" s="84" t="s">
        <v>43</v>
      </c>
      <c r="D29" s="84"/>
      <c r="E29" s="84"/>
      <c r="F29" s="84"/>
      <c r="G29" s="84"/>
      <c r="H29" s="5">
        <v>0</v>
      </c>
      <c r="I29" s="13">
        <v>2730.36</v>
      </c>
      <c r="J29" s="11">
        <f t="shared" si="7"/>
        <v>0</v>
      </c>
      <c r="K29" s="20">
        <f>J29*1.2</f>
        <v>0</v>
      </c>
      <c r="L29" s="28">
        <v>67</v>
      </c>
      <c r="M29" s="43">
        <f t="shared" si="1"/>
        <v>0</v>
      </c>
      <c r="N29" s="45">
        <v>2</v>
      </c>
      <c r="O29" s="49">
        <f t="shared" si="2"/>
        <v>0</v>
      </c>
    </row>
    <row r="30" spans="1:15" ht="31.15" customHeight="1" thickBot="1" x14ac:dyDescent="0.25">
      <c r="A30" s="73" t="s">
        <v>30</v>
      </c>
      <c r="B30" s="74"/>
      <c r="C30" s="75" t="s">
        <v>31</v>
      </c>
      <c r="D30" s="76"/>
      <c r="E30" s="76"/>
      <c r="F30" s="76"/>
      <c r="G30" s="77"/>
      <c r="H30" s="33">
        <v>0</v>
      </c>
      <c r="I30" s="40">
        <v>123.78</v>
      </c>
      <c r="J30" s="35">
        <f t="shared" si="7"/>
        <v>0</v>
      </c>
      <c r="K30" s="36">
        <f t="shared" ref="K30" si="10">J30*1.2</f>
        <v>0</v>
      </c>
      <c r="M30" s="43"/>
      <c r="O30" s="49"/>
    </row>
    <row r="31" spans="1:15" ht="41.45" customHeight="1" thickBot="1" x14ac:dyDescent="0.25">
      <c r="A31" s="71"/>
      <c r="B31" s="71"/>
      <c r="C31" s="72"/>
      <c r="D31" s="72"/>
      <c r="E31" s="72"/>
      <c r="F31" s="72"/>
      <c r="G31" s="72"/>
      <c r="H31" s="37"/>
      <c r="I31" s="38"/>
      <c r="J31" s="38"/>
      <c r="K31" s="39"/>
      <c r="O31" s="49"/>
    </row>
    <row r="32" spans="1:15" ht="27" customHeight="1" x14ac:dyDescent="0.2">
      <c r="A32" s="88" t="s">
        <v>35</v>
      </c>
      <c r="B32" s="89"/>
      <c r="C32" s="89"/>
      <c r="D32" s="89"/>
      <c r="E32" s="89"/>
      <c r="F32" s="89"/>
      <c r="G32" s="89"/>
      <c r="H32" s="89"/>
      <c r="I32" s="89"/>
      <c r="J32" s="89"/>
      <c r="K32" s="90"/>
      <c r="M32" s="43"/>
      <c r="O32" s="49"/>
    </row>
    <row r="33" spans="1:15" ht="132.6" customHeight="1" x14ac:dyDescent="0.2">
      <c r="A33" s="81"/>
      <c r="B33" s="82"/>
      <c r="C33" s="84" t="s">
        <v>32</v>
      </c>
      <c r="D33" s="84"/>
      <c r="E33" s="84"/>
      <c r="F33" s="84"/>
      <c r="G33" s="84"/>
      <c r="H33" s="5">
        <v>1</v>
      </c>
      <c r="I33" s="13">
        <v>1909.83</v>
      </c>
      <c r="J33" s="11">
        <f t="shared" ref="J33:J35" si="11">+H33*I33</f>
        <v>1909.83</v>
      </c>
      <c r="K33" s="20">
        <f>J33*1.2</f>
        <v>2291.7959999999998</v>
      </c>
      <c r="L33" s="28">
        <v>67</v>
      </c>
      <c r="M33" s="43">
        <f t="shared" si="1"/>
        <v>67</v>
      </c>
      <c r="O33" s="49">
        <f t="shared" si="2"/>
        <v>1</v>
      </c>
    </row>
    <row r="34" spans="1:15" ht="132.6" customHeight="1" x14ac:dyDescent="0.2">
      <c r="A34" s="81"/>
      <c r="B34" s="82"/>
      <c r="C34" s="84" t="s">
        <v>33</v>
      </c>
      <c r="D34" s="84"/>
      <c r="E34" s="84"/>
      <c r="F34" s="84"/>
      <c r="G34" s="84"/>
      <c r="H34" s="5">
        <v>0</v>
      </c>
      <c r="I34" s="13">
        <v>2072.62</v>
      </c>
      <c r="J34" s="11">
        <f t="shared" ref="J34" si="12">+H34*I34</f>
        <v>0</v>
      </c>
      <c r="K34" s="20">
        <f>J34*1.2</f>
        <v>0</v>
      </c>
      <c r="L34" s="28">
        <v>90</v>
      </c>
      <c r="M34" s="43">
        <f t="shared" si="1"/>
        <v>0</v>
      </c>
      <c r="O34" s="49">
        <f t="shared" si="2"/>
        <v>0</v>
      </c>
    </row>
    <row r="35" spans="1:15" ht="132.6" customHeight="1" x14ac:dyDescent="0.2">
      <c r="A35" s="81"/>
      <c r="B35" s="82"/>
      <c r="C35" s="84" t="s">
        <v>34</v>
      </c>
      <c r="D35" s="84"/>
      <c r="E35" s="84"/>
      <c r="F35" s="84"/>
      <c r="G35" s="84"/>
      <c r="H35" s="5">
        <v>1</v>
      </c>
      <c r="I35" s="13">
        <v>2225.94</v>
      </c>
      <c r="J35" s="11">
        <f t="shared" si="11"/>
        <v>2225.94</v>
      </c>
      <c r="K35" s="20">
        <f>J35*1.2</f>
        <v>2671.1280000000002</v>
      </c>
      <c r="L35" s="28">
        <v>108</v>
      </c>
      <c r="M35" s="43">
        <f t="shared" si="1"/>
        <v>108</v>
      </c>
      <c r="N35" s="46" t="s">
        <v>73</v>
      </c>
      <c r="O35" s="49">
        <f t="shared" si="2"/>
        <v>1</v>
      </c>
    </row>
    <row r="36" spans="1:15" ht="27" customHeight="1" x14ac:dyDescent="0.2">
      <c r="A36" s="85" t="s">
        <v>36</v>
      </c>
      <c r="B36" s="86"/>
      <c r="C36" s="86"/>
      <c r="D36" s="86"/>
      <c r="E36" s="86"/>
      <c r="F36" s="86"/>
      <c r="G36" s="86"/>
      <c r="H36" s="86"/>
      <c r="I36" s="86"/>
      <c r="J36" s="86"/>
      <c r="K36" s="87"/>
      <c r="M36" s="43"/>
      <c r="O36" s="49">
        <f t="shared" si="2"/>
        <v>0</v>
      </c>
    </row>
    <row r="37" spans="1:15" ht="132.6" customHeight="1" x14ac:dyDescent="0.2">
      <c r="A37" s="81"/>
      <c r="B37" s="82"/>
      <c r="C37" s="84" t="s">
        <v>42</v>
      </c>
      <c r="D37" s="84"/>
      <c r="E37" s="84"/>
      <c r="F37" s="84"/>
      <c r="G37" s="84"/>
      <c r="H37" s="5">
        <v>1</v>
      </c>
      <c r="I37" s="13">
        <v>2521.11</v>
      </c>
      <c r="J37" s="11">
        <f t="shared" ref="J37:J38" si="13">+H37*I37</f>
        <v>2521.11</v>
      </c>
      <c r="K37" s="20">
        <f>J37*1.2</f>
        <v>3025.3319999999999</v>
      </c>
      <c r="L37" s="28">
        <v>67</v>
      </c>
      <c r="M37" s="43">
        <f t="shared" si="1"/>
        <v>67</v>
      </c>
      <c r="O37" s="49">
        <f t="shared" si="2"/>
        <v>1</v>
      </c>
    </row>
    <row r="38" spans="1:15" ht="132.6" customHeight="1" x14ac:dyDescent="0.2">
      <c r="A38" s="81"/>
      <c r="B38" s="82"/>
      <c r="C38" s="83" t="s">
        <v>41</v>
      </c>
      <c r="D38" s="84"/>
      <c r="E38" s="84"/>
      <c r="F38" s="84"/>
      <c r="G38" s="84"/>
      <c r="H38" s="5">
        <v>0</v>
      </c>
      <c r="I38" s="13">
        <v>2755.16</v>
      </c>
      <c r="J38" s="11">
        <f t="shared" si="13"/>
        <v>0</v>
      </c>
      <c r="K38" s="20">
        <f>J38*1.2</f>
        <v>0</v>
      </c>
      <c r="L38" s="28">
        <v>90</v>
      </c>
      <c r="M38" s="43">
        <f t="shared" si="1"/>
        <v>0</v>
      </c>
      <c r="O38" s="49">
        <f t="shared" si="2"/>
        <v>0</v>
      </c>
    </row>
    <row r="39" spans="1:15" ht="132.6" customHeight="1" x14ac:dyDescent="0.2">
      <c r="A39" s="81"/>
      <c r="B39" s="82"/>
      <c r="C39" s="84" t="s">
        <v>40</v>
      </c>
      <c r="D39" s="84"/>
      <c r="E39" s="84"/>
      <c r="F39" s="84"/>
      <c r="G39" s="84"/>
      <c r="H39" s="5">
        <v>0</v>
      </c>
      <c r="I39" s="13">
        <v>3045.89</v>
      </c>
      <c r="J39" s="11">
        <f t="shared" ref="J39" si="14">+H39*I39</f>
        <v>0</v>
      </c>
      <c r="K39" s="20">
        <f>J39*1.2</f>
        <v>0</v>
      </c>
      <c r="L39" s="28">
        <v>108</v>
      </c>
      <c r="M39" s="43">
        <f t="shared" si="1"/>
        <v>0</v>
      </c>
      <c r="O39" s="49">
        <f t="shared" si="2"/>
        <v>0</v>
      </c>
    </row>
    <row r="40" spans="1:15" ht="27" customHeight="1" x14ac:dyDescent="0.2">
      <c r="A40" s="85" t="s">
        <v>37</v>
      </c>
      <c r="B40" s="86"/>
      <c r="C40" s="86"/>
      <c r="D40" s="86"/>
      <c r="E40" s="86"/>
      <c r="F40" s="86"/>
      <c r="G40" s="86"/>
      <c r="H40" s="86"/>
      <c r="I40" s="86"/>
      <c r="J40" s="86"/>
      <c r="K40" s="87"/>
      <c r="M40" s="43">
        <f t="shared" si="1"/>
        <v>0</v>
      </c>
      <c r="O40" s="49">
        <f t="shared" si="2"/>
        <v>0</v>
      </c>
    </row>
    <row r="41" spans="1:15" ht="132.6" customHeight="1" x14ac:dyDescent="0.2">
      <c r="A41" s="81"/>
      <c r="B41" s="82"/>
      <c r="C41" s="84" t="s">
        <v>39</v>
      </c>
      <c r="D41" s="84"/>
      <c r="E41" s="84"/>
      <c r="F41" s="84"/>
      <c r="G41" s="84"/>
      <c r="H41" s="5">
        <v>0</v>
      </c>
      <c r="I41" s="13">
        <v>2032.86</v>
      </c>
      <c r="J41" s="11">
        <f t="shared" ref="J41" si="15">+H41*I41</f>
        <v>0</v>
      </c>
      <c r="K41" s="20">
        <f>J41*1.2</f>
        <v>0</v>
      </c>
      <c r="L41" s="28">
        <v>71</v>
      </c>
      <c r="M41" s="43">
        <f t="shared" si="1"/>
        <v>0</v>
      </c>
      <c r="O41" s="49">
        <f t="shared" si="2"/>
        <v>0</v>
      </c>
    </row>
    <row r="42" spans="1:15" ht="27" customHeight="1" x14ac:dyDescent="0.2">
      <c r="A42" s="141" t="s">
        <v>38</v>
      </c>
      <c r="B42" s="142"/>
      <c r="C42" s="142"/>
      <c r="D42" s="142"/>
      <c r="E42" s="142"/>
      <c r="F42" s="142"/>
      <c r="G42" s="142"/>
      <c r="H42" s="142"/>
      <c r="I42" s="142"/>
      <c r="J42" s="142"/>
      <c r="K42" s="143"/>
      <c r="M42" s="43">
        <f t="shared" si="1"/>
        <v>0</v>
      </c>
      <c r="O42" s="49">
        <f t="shared" si="2"/>
        <v>0</v>
      </c>
    </row>
    <row r="43" spans="1:15" ht="132.6" customHeight="1" x14ac:dyDescent="0.2">
      <c r="A43" s="81"/>
      <c r="B43" s="82"/>
      <c r="C43" s="84" t="s">
        <v>48</v>
      </c>
      <c r="D43" s="84"/>
      <c r="E43" s="84"/>
      <c r="F43" s="84"/>
      <c r="G43" s="84"/>
      <c r="H43" s="5">
        <v>0</v>
      </c>
      <c r="I43" s="13">
        <v>2288.39</v>
      </c>
      <c r="J43" s="11">
        <f t="shared" ref="J43:J45" si="16">+H43*I43</f>
        <v>0</v>
      </c>
      <c r="K43" s="20">
        <f>J43*1.2</f>
        <v>0</v>
      </c>
      <c r="L43" s="28">
        <v>67</v>
      </c>
      <c r="M43" s="43">
        <f t="shared" si="1"/>
        <v>0</v>
      </c>
      <c r="O43" s="49">
        <f t="shared" si="2"/>
        <v>0</v>
      </c>
    </row>
    <row r="44" spans="1:15" ht="132.6" customHeight="1" x14ac:dyDescent="0.2">
      <c r="A44" s="81"/>
      <c r="B44" s="82"/>
      <c r="C44" s="84" t="s">
        <v>49</v>
      </c>
      <c r="D44" s="84"/>
      <c r="E44" s="84"/>
      <c r="F44" s="84"/>
      <c r="G44" s="84"/>
      <c r="H44" s="5">
        <v>0</v>
      </c>
      <c r="I44" s="13">
        <v>2289.5300000000002</v>
      </c>
      <c r="J44" s="11">
        <f t="shared" si="16"/>
        <v>0</v>
      </c>
      <c r="K44" s="20">
        <f>J44*1.2</f>
        <v>0</v>
      </c>
      <c r="L44" s="28">
        <v>67</v>
      </c>
      <c r="M44" s="43">
        <f t="shared" si="1"/>
        <v>0</v>
      </c>
      <c r="O44" s="49">
        <f t="shared" si="2"/>
        <v>0</v>
      </c>
    </row>
    <row r="45" spans="1:15" ht="132.6" customHeight="1" thickBot="1" x14ac:dyDescent="0.25">
      <c r="A45" s="73"/>
      <c r="B45" s="74"/>
      <c r="C45" s="140" t="s">
        <v>50</v>
      </c>
      <c r="D45" s="140"/>
      <c r="E45" s="140"/>
      <c r="F45" s="140"/>
      <c r="G45" s="140"/>
      <c r="H45" s="33">
        <v>0</v>
      </c>
      <c r="I45" s="34">
        <v>2291.89</v>
      </c>
      <c r="J45" s="35">
        <f t="shared" si="16"/>
        <v>0</v>
      </c>
      <c r="K45" s="36">
        <f>J45*1.2</f>
        <v>0</v>
      </c>
      <c r="L45" s="28">
        <v>67</v>
      </c>
      <c r="M45" s="43">
        <f t="shared" si="1"/>
        <v>0</v>
      </c>
      <c r="O45" s="49">
        <f t="shared" si="2"/>
        <v>0</v>
      </c>
    </row>
    <row r="46" spans="1:15" ht="27.6" customHeight="1" x14ac:dyDescent="0.2">
      <c r="A46" s="71"/>
      <c r="B46" s="71"/>
      <c r="C46" s="72"/>
      <c r="D46" s="72"/>
      <c r="E46" s="72"/>
      <c r="F46" s="72"/>
      <c r="G46" s="72"/>
      <c r="H46" s="37"/>
      <c r="I46" s="38"/>
      <c r="J46" s="38"/>
      <c r="K46" s="39"/>
      <c r="O46" s="49"/>
    </row>
    <row r="47" spans="1:15" ht="41.45" customHeight="1" thickBot="1" x14ac:dyDescent="0.25">
      <c r="A47" s="71"/>
      <c r="B47" s="71"/>
      <c r="C47" s="72"/>
      <c r="D47" s="72"/>
      <c r="E47" s="72"/>
      <c r="F47" s="72"/>
      <c r="G47" s="72"/>
      <c r="H47" s="37"/>
      <c r="I47" s="38"/>
      <c r="J47" s="38"/>
      <c r="K47" s="39"/>
      <c r="O47" s="49"/>
    </row>
    <row r="48" spans="1:15" s="14" customFormat="1" ht="27" customHeight="1" x14ac:dyDescent="0.2">
      <c r="A48" s="91" t="s">
        <v>51</v>
      </c>
      <c r="B48" s="92"/>
      <c r="C48" s="92"/>
      <c r="D48" s="92"/>
      <c r="E48" s="92"/>
      <c r="F48" s="92"/>
      <c r="G48" s="92"/>
      <c r="H48" s="92"/>
      <c r="I48" s="92"/>
      <c r="J48" s="92"/>
      <c r="K48" s="93"/>
      <c r="L48" s="28"/>
      <c r="M48" s="43"/>
      <c r="N48" s="45"/>
      <c r="O48" s="49"/>
    </row>
    <row r="49" spans="1:15" ht="27" customHeight="1" x14ac:dyDescent="0.2">
      <c r="A49" s="81" t="s">
        <v>52</v>
      </c>
      <c r="B49" s="82"/>
      <c r="C49" s="78" t="s">
        <v>53</v>
      </c>
      <c r="D49" s="79"/>
      <c r="E49" s="79"/>
      <c r="F49" s="79"/>
      <c r="G49" s="80"/>
      <c r="H49" s="5">
        <v>0</v>
      </c>
      <c r="I49" s="10">
        <v>141.96</v>
      </c>
      <c r="J49" s="11">
        <f t="shared" ref="J49:J54" si="17">+H49*I49</f>
        <v>0</v>
      </c>
      <c r="K49" s="20">
        <f t="shared" ref="K49:K54" si="18">J49*1.2</f>
        <v>0</v>
      </c>
      <c r="M49" s="43">
        <f t="shared" si="1"/>
        <v>0</v>
      </c>
      <c r="O49" s="49"/>
    </row>
    <row r="50" spans="1:15" ht="40.15" customHeight="1" x14ac:dyDescent="0.2">
      <c r="A50" s="81" t="s">
        <v>54</v>
      </c>
      <c r="B50" s="82"/>
      <c r="C50" s="78" t="s">
        <v>55</v>
      </c>
      <c r="D50" s="79"/>
      <c r="E50" s="79"/>
      <c r="F50" s="79"/>
      <c r="G50" s="80"/>
      <c r="H50" s="5">
        <v>0</v>
      </c>
      <c r="I50" s="10">
        <v>193.28</v>
      </c>
      <c r="J50" s="11">
        <f t="shared" ref="J50:J51" si="19">+H50*I50</f>
        <v>0</v>
      </c>
      <c r="K50" s="20">
        <f t="shared" ref="K50:K51" si="20">J50*1.2</f>
        <v>0</v>
      </c>
      <c r="M50" s="43">
        <f t="shared" si="1"/>
        <v>0</v>
      </c>
      <c r="O50" s="49"/>
    </row>
    <row r="51" spans="1:15" ht="26.45" customHeight="1" x14ac:dyDescent="0.2">
      <c r="A51" s="81" t="s">
        <v>56</v>
      </c>
      <c r="B51" s="82"/>
      <c r="C51" s="78" t="s">
        <v>67</v>
      </c>
      <c r="D51" s="79"/>
      <c r="E51" s="79"/>
      <c r="F51" s="79"/>
      <c r="G51" s="80"/>
      <c r="H51" s="5">
        <v>1</v>
      </c>
      <c r="I51" s="10">
        <v>215.77</v>
      </c>
      <c r="J51" s="11">
        <f t="shared" si="19"/>
        <v>215.77</v>
      </c>
      <c r="K51" s="20">
        <f t="shared" si="20"/>
        <v>258.92399999999998</v>
      </c>
      <c r="L51" s="28">
        <v>5</v>
      </c>
      <c r="M51" s="43">
        <f t="shared" si="1"/>
        <v>5</v>
      </c>
      <c r="O51" s="49"/>
    </row>
    <row r="52" spans="1:15" ht="27.6" customHeight="1" x14ac:dyDescent="0.2">
      <c r="A52" s="81" t="s">
        <v>57</v>
      </c>
      <c r="B52" s="82"/>
      <c r="C52" s="78" t="s">
        <v>68</v>
      </c>
      <c r="D52" s="79"/>
      <c r="E52" s="79"/>
      <c r="F52" s="79"/>
      <c r="G52" s="80"/>
      <c r="H52" s="5">
        <v>0</v>
      </c>
      <c r="I52" s="10">
        <v>107.89</v>
      </c>
      <c r="J52" s="11">
        <f t="shared" ref="J52:J53" si="21">+H52*I52</f>
        <v>0</v>
      </c>
      <c r="K52" s="20">
        <f t="shared" ref="K52:K53" si="22">J52*1.2</f>
        <v>0</v>
      </c>
      <c r="L52" s="28">
        <v>2.5</v>
      </c>
      <c r="M52" s="43">
        <f t="shared" si="1"/>
        <v>0</v>
      </c>
      <c r="O52" s="49"/>
    </row>
    <row r="53" spans="1:15" ht="27.6" customHeight="1" x14ac:dyDescent="0.2">
      <c r="A53" s="81" t="s">
        <v>58</v>
      </c>
      <c r="B53" s="82"/>
      <c r="C53" s="78" t="s">
        <v>69</v>
      </c>
      <c r="D53" s="79"/>
      <c r="E53" s="79"/>
      <c r="F53" s="79"/>
      <c r="G53" s="80"/>
      <c r="H53" s="5">
        <v>0</v>
      </c>
      <c r="I53" s="10">
        <v>107.89</v>
      </c>
      <c r="J53" s="11">
        <f t="shared" si="21"/>
        <v>0</v>
      </c>
      <c r="K53" s="20">
        <f t="shared" si="22"/>
        <v>0</v>
      </c>
      <c r="L53" s="28">
        <v>2.5</v>
      </c>
      <c r="M53" s="43">
        <f t="shared" si="1"/>
        <v>0</v>
      </c>
      <c r="O53" s="49"/>
    </row>
    <row r="54" spans="1:15" ht="51" customHeight="1" x14ac:dyDescent="0.2">
      <c r="A54" s="81" t="s">
        <v>59</v>
      </c>
      <c r="B54" s="82"/>
      <c r="C54" s="78" t="s">
        <v>70</v>
      </c>
      <c r="D54" s="79"/>
      <c r="E54" s="79"/>
      <c r="F54" s="79"/>
      <c r="G54" s="80"/>
      <c r="H54" s="5">
        <v>0</v>
      </c>
      <c r="I54" s="10">
        <v>126.67</v>
      </c>
      <c r="J54" s="11">
        <f t="shared" si="17"/>
        <v>0</v>
      </c>
      <c r="K54" s="20">
        <f t="shared" si="18"/>
        <v>0</v>
      </c>
      <c r="M54" s="43">
        <f t="shared" si="1"/>
        <v>0</v>
      </c>
      <c r="O54" s="49"/>
    </row>
    <row r="55" spans="1:15" ht="27.6" customHeight="1" x14ac:dyDescent="0.2">
      <c r="A55" s="81" t="s">
        <v>2</v>
      </c>
      <c r="B55" s="82"/>
      <c r="C55" s="78" t="s">
        <v>61</v>
      </c>
      <c r="D55" s="79"/>
      <c r="E55" s="79"/>
      <c r="F55" s="79"/>
      <c r="G55" s="80"/>
      <c r="H55" s="5">
        <v>4</v>
      </c>
      <c r="I55" s="10">
        <v>119</v>
      </c>
      <c r="J55" s="11">
        <f t="shared" ref="J55" si="23">+H55*I55</f>
        <v>476</v>
      </c>
      <c r="K55" s="20">
        <f t="shared" ref="K55" si="24">J55*1.2</f>
        <v>571.19999999999993</v>
      </c>
      <c r="M55" s="43">
        <f t="shared" si="1"/>
        <v>0</v>
      </c>
      <c r="O55" s="50">
        <f>SUM(O17:O44)</f>
        <v>4</v>
      </c>
    </row>
    <row r="56" spans="1:15" ht="31.15" customHeight="1" thickBot="1" x14ac:dyDescent="0.25">
      <c r="A56" s="126" t="s">
        <v>4</v>
      </c>
      <c r="B56" s="127"/>
      <c r="C56" s="128" t="s">
        <v>60</v>
      </c>
      <c r="D56" s="128"/>
      <c r="E56" s="128"/>
      <c r="F56" s="128"/>
      <c r="G56" s="128"/>
      <c r="H56" s="6" t="s">
        <v>5</v>
      </c>
      <c r="I56" s="7"/>
      <c r="J56" s="9"/>
      <c r="K56" s="23"/>
      <c r="L56" s="69">
        <f>SUM(M18:M55)</f>
        <v>314</v>
      </c>
      <c r="M56" s="70"/>
      <c r="O56" s="49"/>
    </row>
    <row r="57" spans="1:15" ht="27" customHeight="1" x14ac:dyDescent="0.2">
      <c r="A57" s="116" t="s">
        <v>115</v>
      </c>
      <c r="B57" s="117"/>
      <c r="C57" s="117"/>
      <c r="D57" s="117"/>
      <c r="E57" s="117"/>
      <c r="F57" s="117"/>
      <c r="G57" s="117"/>
      <c r="H57" s="117"/>
      <c r="I57" s="117"/>
      <c r="J57" s="117"/>
      <c r="K57" s="118"/>
    </row>
    <row r="58" spans="1:15" ht="27" customHeight="1" thickBot="1" x14ac:dyDescent="0.25">
      <c r="A58" s="119" t="s">
        <v>116</v>
      </c>
      <c r="B58" s="120"/>
      <c r="C58" s="120"/>
      <c r="D58" s="120"/>
      <c r="E58" s="120"/>
      <c r="F58" s="120"/>
      <c r="G58" s="120"/>
      <c r="H58" s="120"/>
      <c r="I58" s="120"/>
      <c r="J58" s="120"/>
      <c r="K58" s="121"/>
    </row>
    <row r="59" spans="1:15" s="3" customFormat="1" ht="19.149999999999999" customHeight="1" x14ac:dyDescent="0.3">
      <c r="A59" s="122" t="s">
        <v>9</v>
      </c>
      <c r="B59" s="123"/>
      <c r="C59" s="123"/>
      <c r="D59" s="123" t="s">
        <v>3</v>
      </c>
      <c r="E59" s="123"/>
      <c r="F59" s="123"/>
      <c r="G59" s="123" t="s">
        <v>8</v>
      </c>
      <c r="H59" s="123"/>
      <c r="I59" s="123"/>
      <c r="J59" s="123"/>
      <c r="K59" s="124"/>
      <c r="L59" s="32"/>
      <c r="M59" s="32"/>
      <c r="N59" s="45"/>
      <c r="O59" s="32"/>
    </row>
    <row r="60" spans="1:15" s="4" customFormat="1" ht="19.149999999999999" customHeight="1" x14ac:dyDescent="0.25">
      <c r="A60" s="125">
        <f>G60/1.2</f>
        <v>10180.840000000002</v>
      </c>
      <c r="B60" s="109"/>
      <c r="C60" s="109"/>
      <c r="D60" s="109">
        <f>0.2*A60</f>
        <v>2036.1680000000006</v>
      </c>
      <c r="E60" s="109"/>
      <c r="F60" s="109"/>
      <c r="G60" s="109">
        <f>SUM(K10:K56)</f>
        <v>12217.008000000002</v>
      </c>
      <c r="H60" s="109"/>
      <c r="I60" s="109"/>
      <c r="J60" s="109"/>
      <c r="K60" s="110"/>
      <c r="L60" s="29"/>
      <c r="M60" s="29"/>
      <c r="N60" s="45"/>
      <c r="O60" s="29"/>
    </row>
    <row r="61" spans="1:15" ht="19.149999999999999" customHeight="1" x14ac:dyDescent="0.2">
      <c r="A61" s="21"/>
      <c r="B61" s="12"/>
      <c r="C61" s="12"/>
      <c r="D61" s="107" t="s">
        <v>20</v>
      </c>
      <c r="E61" s="107"/>
      <c r="F61" s="108"/>
      <c r="G61" s="109">
        <f>G60*0.4</f>
        <v>4886.8032000000012</v>
      </c>
      <c r="H61" s="109"/>
      <c r="I61" s="109"/>
      <c r="J61" s="109"/>
      <c r="K61" s="110"/>
    </row>
    <row r="62" spans="1:15" ht="19.149999999999999" customHeight="1" x14ac:dyDescent="0.2">
      <c r="A62" s="111" t="s">
        <v>77</v>
      </c>
      <c r="B62" s="112"/>
      <c r="C62" s="112"/>
      <c r="D62" s="112"/>
      <c r="E62" s="112"/>
      <c r="F62" s="113"/>
      <c r="G62" s="109">
        <f>G60*0.45</f>
        <v>5497.6536000000006</v>
      </c>
      <c r="H62" s="109"/>
      <c r="I62" s="109"/>
      <c r="J62" s="109"/>
      <c r="K62" s="110"/>
    </row>
    <row r="63" spans="1:15" ht="19.149999999999999" customHeight="1" x14ac:dyDescent="0.2">
      <c r="A63" s="22"/>
      <c r="B63" s="27"/>
      <c r="C63" s="27"/>
      <c r="D63" s="114" t="s">
        <v>21</v>
      </c>
      <c r="E63" s="114"/>
      <c r="F63" s="115"/>
      <c r="G63" s="109">
        <f>G60-G61-G62</f>
        <v>1832.5511999999999</v>
      </c>
      <c r="H63" s="109"/>
      <c r="I63" s="109"/>
      <c r="J63" s="109"/>
      <c r="K63" s="110"/>
    </row>
    <row r="64" spans="1:15" ht="18.75" thickBot="1" x14ac:dyDescent="0.3">
      <c r="A64" s="94" t="s">
        <v>1</v>
      </c>
      <c r="B64" s="95"/>
      <c r="C64" s="95"/>
      <c r="D64" s="95"/>
      <c r="E64" s="95"/>
      <c r="F64" s="95"/>
      <c r="G64" s="95"/>
      <c r="H64" s="95"/>
      <c r="I64" s="95"/>
      <c r="J64" s="95"/>
      <c r="K64" s="96"/>
    </row>
    <row r="65" spans="1:11" ht="32.450000000000003" customHeight="1" x14ac:dyDescent="0.2">
      <c r="A65" s="97" t="s">
        <v>14</v>
      </c>
      <c r="B65" s="98"/>
      <c r="C65" s="98"/>
      <c r="D65" s="98"/>
      <c r="E65" s="98"/>
      <c r="F65" s="98"/>
      <c r="G65" s="98"/>
      <c r="H65" s="98"/>
      <c r="I65" s="98"/>
      <c r="J65" s="98"/>
      <c r="K65" s="99"/>
    </row>
    <row r="66" spans="1:11" ht="120.6" customHeight="1" thickBot="1" x14ac:dyDescent="0.25">
      <c r="A66" s="100"/>
      <c r="B66" s="101"/>
      <c r="C66" s="101"/>
      <c r="D66" s="101"/>
      <c r="E66" s="101"/>
      <c r="F66" s="101"/>
      <c r="G66" s="101"/>
      <c r="H66" s="101"/>
      <c r="I66" s="101"/>
      <c r="J66" s="101"/>
      <c r="K66" s="102"/>
    </row>
    <row r="67" spans="1:11" x14ac:dyDescent="0.2">
      <c r="A67" s="103" t="s">
        <v>19</v>
      </c>
      <c r="B67" s="103"/>
      <c r="C67" s="103"/>
      <c r="D67" s="103"/>
      <c r="E67" s="103"/>
      <c r="F67" s="103"/>
      <c r="G67" s="103"/>
      <c r="H67" s="103"/>
      <c r="I67" s="103"/>
      <c r="J67" s="103"/>
      <c r="K67" s="103"/>
    </row>
    <row r="68" spans="1:11" ht="15" x14ac:dyDescent="0.25">
      <c r="C68"/>
      <c r="J68" s="8"/>
    </row>
  </sheetData>
  <mergeCells count="105">
    <mergeCell ref="G6:I6"/>
    <mergeCell ref="J6:K6"/>
    <mergeCell ref="G7:J7"/>
    <mergeCell ref="G8:J8"/>
    <mergeCell ref="G9:J9"/>
    <mergeCell ref="G10:J10"/>
    <mergeCell ref="A18:B18"/>
    <mergeCell ref="C18:G18"/>
    <mergeCell ref="A19:B19"/>
    <mergeCell ref="C19:G19"/>
    <mergeCell ref="A12:D12"/>
    <mergeCell ref="A20:B20"/>
    <mergeCell ref="C20:G20"/>
    <mergeCell ref="G11:J11"/>
    <mergeCell ref="G13:J13"/>
    <mergeCell ref="A14:I14"/>
    <mergeCell ref="A15:B15"/>
    <mergeCell ref="C15:G15"/>
    <mergeCell ref="A17:K17"/>
    <mergeCell ref="A45:B45"/>
    <mergeCell ref="C45:G45"/>
    <mergeCell ref="A33:B33"/>
    <mergeCell ref="C33:G33"/>
    <mergeCell ref="A42:K42"/>
    <mergeCell ref="A43:B43"/>
    <mergeCell ref="C43:G43"/>
    <mergeCell ref="A44:B44"/>
    <mergeCell ref="C44:G44"/>
    <mergeCell ref="A36:K36"/>
    <mergeCell ref="A37:B37"/>
    <mergeCell ref="C37:G37"/>
    <mergeCell ref="A34:B34"/>
    <mergeCell ref="C34:G34"/>
    <mergeCell ref="A27:B27"/>
    <mergeCell ref="C27:G27"/>
    <mergeCell ref="G60:K60"/>
    <mergeCell ref="A49:B49"/>
    <mergeCell ref="C49:G49"/>
    <mergeCell ref="A54:B54"/>
    <mergeCell ref="C54:G54"/>
    <mergeCell ref="A56:B56"/>
    <mergeCell ref="C56:G56"/>
    <mergeCell ref="A50:B50"/>
    <mergeCell ref="C50:G50"/>
    <mergeCell ref="A51:B51"/>
    <mergeCell ref="A55:B55"/>
    <mergeCell ref="C55:G55"/>
    <mergeCell ref="C46:G46"/>
    <mergeCell ref="A64:K64"/>
    <mergeCell ref="A65:K66"/>
    <mergeCell ref="A67:K67"/>
    <mergeCell ref="A16:K16"/>
    <mergeCell ref="A21:B21"/>
    <mergeCell ref="C21:G21"/>
    <mergeCell ref="A22:B22"/>
    <mergeCell ref="C22:G22"/>
    <mergeCell ref="A23:B23"/>
    <mergeCell ref="C23:G23"/>
    <mergeCell ref="D61:F61"/>
    <mergeCell ref="G61:K61"/>
    <mergeCell ref="A62:F62"/>
    <mergeCell ref="G62:K62"/>
    <mergeCell ref="D63:F63"/>
    <mergeCell ref="G63:K63"/>
    <mergeCell ref="A57:K57"/>
    <mergeCell ref="A58:K58"/>
    <mergeCell ref="A59:C59"/>
    <mergeCell ref="D59:F59"/>
    <mergeCell ref="G59:K59"/>
    <mergeCell ref="A60:C60"/>
    <mergeCell ref="D60:F60"/>
    <mergeCell ref="A28:B28"/>
    <mergeCell ref="C28:G28"/>
    <mergeCell ref="A29:B29"/>
    <mergeCell ref="C29:G29"/>
    <mergeCell ref="A24:B24"/>
    <mergeCell ref="C24:G24"/>
    <mergeCell ref="A25:B25"/>
    <mergeCell ref="C25:G25"/>
    <mergeCell ref="A26:B26"/>
    <mergeCell ref="C26:G26"/>
    <mergeCell ref="L56:M56"/>
    <mergeCell ref="A47:B47"/>
    <mergeCell ref="C47:G47"/>
    <mergeCell ref="A30:B30"/>
    <mergeCell ref="C30:G30"/>
    <mergeCell ref="C51:G51"/>
    <mergeCell ref="A52:B52"/>
    <mergeCell ref="C52:G52"/>
    <mergeCell ref="A53:B53"/>
    <mergeCell ref="C53:G53"/>
    <mergeCell ref="A38:B38"/>
    <mergeCell ref="C38:G38"/>
    <mergeCell ref="A39:B39"/>
    <mergeCell ref="C39:G39"/>
    <mergeCell ref="A40:K40"/>
    <mergeCell ref="A41:B41"/>
    <mergeCell ref="C41:G41"/>
    <mergeCell ref="A31:B31"/>
    <mergeCell ref="C31:G31"/>
    <mergeCell ref="A32:K32"/>
    <mergeCell ref="A35:B35"/>
    <mergeCell ref="C35:G35"/>
    <mergeCell ref="A48:K48"/>
    <mergeCell ref="A46:B46"/>
  </mergeCells>
  <phoneticPr fontId="9" type="noConversion"/>
  <hyperlinks>
    <hyperlink ref="A11" r:id="rId1" xr:uid="{4075DB0F-21D3-466D-9959-5DE27C8C62DD}"/>
    <hyperlink ref="A12" r:id="rId2" xr:uid="{4F61B409-9068-4F49-BCE0-671358195F79}"/>
  </hyperlinks>
  <pageMargins left="0.51181102362204722" right="0.31496062992125984" top="0.39370078740157483" bottom="0.15748031496062992" header="0.31496062992125984" footer="0.31496062992125984"/>
  <pageSetup paperSize="9" scale="50" fitToHeight="0" orientation="portrait"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757385-CCC7-4F6E-85D4-611179200E2E}">
  <sheetPr>
    <pageSetUpPr fitToPage="1"/>
  </sheetPr>
  <dimension ref="A1:O59"/>
  <sheetViews>
    <sheetView topLeftCell="A13" zoomScale="75" zoomScaleNormal="75" workbookViewId="0">
      <selection activeCell="U27" sqref="U27"/>
    </sheetView>
  </sheetViews>
  <sheetFormatPr baseColWidth="10" defaultColWidth="11.42578125" defaultRowHeight="14.25" x14ac:dyDescent="0.2"/>
  <cols>
    <col min="1" max="1" width="11.42578125" style="1"/>
    <col min="2" max="2" width="19.28515625" style="1" customWidth="1"/>
    <col min="3" max="4" width="19" style="1" customWidth="1"/>
    <col min="5" max="5" width="10.42578125" style="1" customWidth="1"/>
    <col min="6" max="6" width="12.42578125" style="1" customWidth="1"/>
    <col min="7" max="7" width="25" style="1" customWidth="1"/>
    <col min="8" max="8" width="5.42578125" style="1" customWidth="1"/>
    <col min="9" max="9" width="14.140625" style="1" bestFit="1" customWidth="1"/>
    <col min="10" max="10" width="15.28515625" style="1" customWidth="1"/>
    <col min="11" max="11" width="17" style="1" customWidth="1"/>
    <col min="12" max="13" width="5.28515625" style="28" customWidth="1"/>
    <col min="14" max="14" width="9.85546875" style="45" customWidth="1"/>
    <col min="15" max="15" width="11.42578125" style="28"/>
    <col min="16" max="16384" width="11.42578125" style="1"/>
  </cols>
  <sheetData>
    <row r="1" spans="1:15" x14ac:dyDescent="0.2">
      <c r="K1" s="24"/>
    </row>
    <row r="2" spans="1:15" ht="14.25" customHeight="1" x14ac:dyDescent="0.2">
      <c r="F2" s="2"/>
      <c r="G2" s="2"/>
      <c r="H2" s="2"/>
      <c r="I2" s="2"/>
      <c r="J2" s="2"/>
      <c r="K2" s="25"/>
    </row>
    <row r="3" spans="1:15" ht="14.25" customHeight="1" x14ac:dyDescent="0.2">
      <c r="F3" s="2"/>
      <c r="G3" s="2"/>
      <c r="H3" s="2"/>
      <c r="I3" s="2"/>
      <c r="J3" s="2"/>
      <c r="K3" s="26"/>
    </row>
    <row r="5" spans="1:15" ht="13.9" customHeight="1" x14ac:dyDescent="0.2"/>
    <row r="6" spans="1:15" ht="19.149999999999999" customHeight="1" x14ac:dyDescent="0.3">
      <c r="G6" s="144" t="s">
        <v>118</v>
      </c>
      <c r="H6" s="144"/>
      <c r="I6" s="144"/>
      <c r="J6" s="145" t="s">
        <v>117</v>
      </c>
      <c r="K6" s="145"/>
    </row>
    <row r="7" spans="1:15" s="4" customFormat="1" ht="19.149999999999999" customHeight="1" x14ac:dyDescent="0.25">
      <c r="A7" s="44" t="s">
        <v>71</v>
      </c>
      <c r="B7" s="15"/>
      <c r="C7" s="15"/>
      <c r="G7" s="146"/>
      <c r="H7" s="147"/>
      <c r="I7" s="147"/>
      <c r="J7" s="148"/>
      <c r="L7" s="29"/>
      <c r="M7" s="29"/>
      <c r="N7" s="45"/>
      <c r="O7" s="29"/>
    </row>
    <row r="8" spans="1:15" s="4" customFormat="1" ht="19.149999999999999" customHeight="1" x14ac:dyDescent="0.3">
      <c r="A8" s="16" t="s">
        <v>6</v>
      </c>
      <c r="G8" s="149"/>
      <c r="H8" s="150"/>
      <c r="I8" s="150"/>
      <c r="J8" s="151"/>
      <c r="L8" s="29"/>
      <c r="M8" s="29"/>
      <c r="N8" s="45"/>
      <c r="O8" s="29"/>
    </row>
    <row r="9" spans="1:15" s="4" customFormat="1" ht="19.149999999999999" customHeight="1" x14ac:dyDescent="0.3">
      <c r="A9" s="16" t="s">
        <v>10</v>
      </c>
      <c r="G9" s="149"/>
      <c r="H9" s="150"/>
      <c r="I9" s="150"/>
      <c r="J9" s="151"/>
      <c r="L9" s="29"/>
      <c r="M9" s="29"/>
      <c r="N9" s="45"/>
      <c r="O9" s="29"/>
    </row>
    <row r="10" spans="1:15" s="4" customFormat="1" ht="19.149999999999999" customHeight="1" x14ac:dyDescent="0.3">
      <c r="A10" s="16" t="s">
        <v>15</v>
      </c>
      <c r="G10" s="149"/>
      <c r="H10" s="150"/>
      <c r="I10" s="150"/>
      <c r="J10" s="151"/>
      <c r="L10" s="29"/>
      <c r="M10" s="29"/>
      <c r="N10" s="45"/>
      <c r="O10" s="29"/>
    </row>
    <row r="11" spans="1:15" s="19" customFormat="1" ht="19.149999999999999" customHeight="1" x14ac:dyDescent="0.3">
      <c r="A11" s="17" t="s">
        <v>16</v>
      </c>
      <c r="B11" s="4"/>
      <c r="G11" s="129"/>
      <c r="H11" s="130"/>
      <c r="I11" s="130"/>
      <c r="J11" s="131"/>
      <c r="L11" s="30"/>
      <c r="M11" s="30"/>
      <c r="N11" s="45"/>
      <c r="O11" s="30"/>
    </row>
    <row r="12" spans="1:15" s="19" customFormat="1" ht="19.149999999999999" customHeight="1" x14ac:dyDescent="0.35">
      <c r="A12" s="152" t="s">
        <v>114</v>
      </c>
      <c r="B12" s="153"/>
      <c r="C12" s="153"/>
      <c r="D12" s="153"/>
      <c r="G12" s="52"/>
      <c r="H12" s="53"/>
      <c r="I12" s="53"/>
      <c r="J12" s="53"/>
      <c r="L12" s="30"/>
      <c r="M12" s="30"/>
      <c r="N12" s="45"/>
      <c r="O12" s="30"/>
    </row>
    <row r="13" spans="1:15" ht="14.25" customHeight="1" x14ac:dyDescent="0.25">
      <c r="A13" s="15" t="s">
        <v>127</v>
      </c>
      <c r="G13" s="132"/>
      <c r="H13" s="133"/>
      <c r="I13" s="133"/>
      <c r="J13" s="133"/>
    </row>
    <row r="14" spans="1:15" s="18" customFormat="1" ht="14.45" customHeight="1" thickBot="1" x14ac:dyDescent="0.3">
      <c r="A14" s="134" t="s">
        <v>78</v>
      </c>
      <c r="B14" s="134"/>
      <c r="C14" s="134"/>
      <c r="D14" s="134"/>
      <c r="E14" s="134"/>
      <c r="F14" s="134"/>
      <c r="G14" s="134"/>
      <c r="H14" s="134"/>
      <c r="I14" s="134"/>
      <c r="J14" s="18" t="s">
        <v>13</v>
      </c>
      <c r="L14" s="31"/>
      <c r="M14" s="31"/>
      <c r="N14" s="48" t="s">
        <v>76</v>
      </c>
      <c r="O14" s="31"/>
    </row>
    <row r="15" spans="1:15" s="3" customFormat="1" ht="27" customHeight="1" x14ac:dyDescent="0.3">
      <c r="A15" s="157" t="s">
        <v>17</v>
      </c>
      <c r="B15" s="158"/>
      <c r="C15" s="159" t="s">
        <v>18</v>
      </c>
      <c r="D15" s="160"/>
      <c r="E15" s="160"/>
      <c r="F15" s="160"/>
      <c r="G15" s="161"/>
      <c r="H15" s="57" t="s">
        <v>11</v>
      </c>
      <c r="I15" s="57" t="s">
        <v>12</v>
      </c>
      <c r="J15" s="58" t="s">
        <v>0</v>
      </c>
      <c r="K15" s="59" t="s">
        <v>7</v>
      </c>
      <c r="L15" s="32"/>
      <c r="M15" s="32"/>
      <c r="N15" s="47" t="s">
        <v>75</v>
      </c>
      <c r="O15" s="32"/>
    </row>
    <row r="16" spans="1:15" s="3" customFormat="1" ht="55.9" customHeight="1" x14ac:dyDescent="0.3">
      <c r="A16" s="104" t="s">
        <v>105</v>
      </c>
      <c r="B16" s="105"/>
      <c r="C16" s="105"/>
      <c r="D16" s="105"/>
      <c r="E16" s="105"/>
      <c r="F16" s="105"/>
      <c r="G16" s="105"/>
      <c r="H16" s="105"/>
      <c r="I16" s="105"/>
      <c r="J16" s="105"/>
      <c r="K16" s="106"/>
      <c r="L16" s="41" t="s">
        <v>66</v>
      </c>
      <c r="M16" s="42" t="s">
        <v>65</v>
      </c>
      <c r="N16" s="45"/>
      <c r="O16" s="32"/>
    </row>
    <row r="17" spans="1:15" ht="115.15" customHeight="1" x14ac:dyDescent="0.2">
      <c r="A17" s="81" t="e" vm="1">
        <v>#VALUE!</v>
      </c>
      <c r="B17" s="82"/>
      <c r="C17" s="84" t="s">
        <v>91</v>
      </c>
      <c r="D17" s="84"/>
      <c r="E17" s="84"/>
      <c r="F17" s="84"/>
      <c r="G17" s="84"/>
      <c r="H17" s="5">
        <v>0</v>
      </c>
      <c r="I17" s="13">
        <v>1100</v>
      </c>
      <c r="J17" s="11">
        <f t="shared" ref="J17:J23" si="0">+H17*I17</f>
        <v>0</v>
      </c>
      <c r="K17" s="20">
        <f t="shared" ref="K17:K23" si="1">J17*1.2</f>
        <v>0</v>
      </c>
      <c r="L17" s="28">
        <v>90</v>
      </c>
      <c r="M17" s="43">
        <f>H17*L17</f>
        <v>0</v>
      </c>
      <c r="O17" s="49">
        <f>H17</f>
        <v>0</v>
      </c>
    </row>
    <row r="18" spans="1:15" ht="115.15" customHeight="1" x14ac:dyDescent="0.2">
      <c r="A18" s="81" t="e" vm="2">
        <v>#VALUE!</v>
      </c>
      <c r="B18" s="82"/>
      <c r="C18" s="84" t="s">
        <v>92</v>
      </c>
      <c r="D18" s="84"/>
      <c r="E18" s="84"/>
      <c r="F18" s="84"/>
      <c r="G18" s="84"/>
      <c r="H18" s="5">
        <v>1</v>
      </c>
      <c r="I18" s="13">
        <v>1395</v>
      </c>
      <c r="J18" s="11">
        <f t="shared" si="0"/>
        <v>1395</v>
      </c>
      <c r="K18" s="20">
        <f t="shared" si="1"/>
        <v>1674</v>
      </c>
      <c r="L18" s="28">
        <v>90</v>
      </c>
      <c r="M18" s="43">
        <f t="shared" ref="M18:M46" si="2">H18*L18</f>
        <v>90</v>
      </c>
      <c r="N18" s="45">
        <v>1</v>
      </c>
      <c r="O18" s="49">
        <f t="shared" ref="O18:O44" si="3">H18</f>
        <v>1</v>
      </c>
    </row>
    <row r="19" spans="1:15" ht="115.15" customHeight="1" x14ac:dyDescent="0.2">
      <c r="A19" s="81" t="e" vm="3">
        <v>#VALUE!</v>
      </c>
      <c r="B19" s="82"/>
      <c r="C19" s="84" t="s">
        <v>93</v>
      </c>
      <c r="D19" s="84"/>
      <c r="E19" s="84"/>
      <c r="F19" s="84"/>
      <c r="G19" s="84"/>
      <c r="H19" s="5">
        <v>0</v>
      </c>
      <c r="I19" s="13">
        <v>1144</v>
      </c>
      <c r="J19" s="11">
        <f t="shared" si="0"/>
        <v>0</v>
      </c>
      <c r="K19" s="20">
        <f t="shared" si="1"/>
        <v>0</v>
      </c>
      <c r="L19" s="28">
        <v>65</v>
      </c>
      <c r="M19" s="43">
        <f t="shared" si="2"/>
        <v>0</v>
      </c>
      <c r="O19" s="49">
        <f t="shared" si="3"/>
        <v>0</v>
      </c>
    </row>
    <row r="20" spans="1:15" ht="121.9" customHeight="1" x14ac:dyDescent="0.2">
      <c r="A20" s="81" t="e" vm="4">
        <v>#VALUE!</v>
      </c>
      <c r="B20" s="82"/>
      <c r="C20" s="84" t="s">
        <v>94</v>
      </c>
      <c r="D20" s="84"/>
      <c r="E20" s="84"/>
      <c r="F20" s="84"/>
      <c r="G20" s="84"/>
      <c r="H20" s="5">
        <v>0</v>
      </c>
      <c r="I20" s="13">
        <v>1330</v>
      </c>
      <c r="J20" s="11">
        <f t="shared" si="0"/>
        <v>0</v>
      </c>
      <c r="K20" s="20">
        <f t="shared" si="1"/>
        <v>0</v>
      </c>
      <c r="L20" s="28">
        <v>65</v>
      </c>
      <c r="M20" s="43">
        <f t="shared" si="2"/>
        <v>0</v>
      </c>
      <c r="O20" s="49">
        <f t="shared" si="3"/>
        <v>0</v>
      </c>
    </row>
    <row r="21" spans="1:15" ht="143.44999999999999" customHeight="1" x14ac:dyDescent="0.2">
      <c r="A21" s="81" t="e" vm="5">
        <v>#VALUE!</v>
      </c>
      <c r="B21" s="82"/>
      <c r="C21" s="84" t="s">
        <v>95</v>
      </c>
      <c r="D21" s="84"/>
      <c r="E21" s="84"/>
      <c r="F21" s="84"/>
      <c r="G21" s="84"/>
      <c r="H21" s="5">
        <v>0</v>
      </c>
      <c r="I21" s="13">
        <v>2550</v>
      </c>
      <c r="J21" s="11">
        <f t="shared" si="0"/>
        <v>0</v>
      </c>
      <c r="K21" s="20">
        <f t="shared" si="1"/>
        <v>0</v>
      </c>
      <c r="L21" s="28">
        <v>65</v>
      </c>
      <c r="M21" s="43">
        <f t="shared" si="2"/>
        <v>0</v>
      </c>
      <c r="O21" s="49">
        <f t="shared" si="3"/>
        <v>0</v>
      </c>
    </row>
    <row r="22" spans="1:15" ht="104.45" customHeight="1" x14ac:dyDescent="0.2">
      <c r="A22" s="81" t="e" vm="6">
        <v>#VALUE!</v>
      </c>
      <c r="B22" s="82"/>
      <c r="C22" s="84" t="s">
        <v>90</v>
      </c>
      <c r="D22" s="84"/>
      <c r="E22" s="84"/>
      <c r="F22" s="84"/>
      <c r="G22" s="84"/>
      <c r="H22" s="5">
        <v>0</v>
      </c>
      <c r="I22" s="13">
        <v>911</v>
      </c>
      <c r="J22" s="11">
        <f t="shared" si="0"/>
        <v>0</v>
      </c>
      <c r="K22" s="20">
        <f t="shared" si="1"/>
        <v>0</v>
      </c>
      <c r="L22" s="28">
        <v>80</v>
      </c>
      <c r="M22" s="43">
        <f t="shared" si="2"/>
        <v>0</v>
      </c>
      <c r="N22" s="45">
        <v>4</v>
      </c>
      <c r="O22" s="49">
        <f t="shared" si="3"/>
        <v>0</v>
      </c>
    </row>
    <row r="23" spans="1:15" ht="115.15" customHeight="1" x14ac:dyDescent="0.2">
      <c r="A23" s="81" t="e" vm="7">
        <v>#VALUE!</v>
      </c>
      <c r="B23" s="82"/>
      <c r="C23" s="84" t="s">
        <v>89</v>
      </c>
      <c r="D23" s="84"/>
      <c r="E23" s="84"/>
      <c r="F23" s="84"/>
      <c r="G23" s="84"/>
      <c r="H23" s="5">
        <v>0</v>
      </c>
      <c r="I23" s="13">
        <v>993</v>
      </c>
      <c r="J23" s="11">
        <f t="shared" si="0"/>
        <v>0</v>
      </c>
      <c r="K23" s="20">
        <f t="shared" si="1"/>
        <v>0</v>
      </c>
      <c r="L23" s="28">
        <v>90</v>
      </c>
      <c r="M23" s="43">
        <f t="shared" si="2"/>
        <v>0</v>
      </c>
      <c r="N23" s="45">
        <v>2</v>
      </c>
      <c r="O23" s="49">
        <f t="shared" si="3"/>
        <v>0</v>
      </c>
    </row>
    <row r="24" spans="1:15" ht="38.450000000000003" customHeight="1" x14ac:dyDescent="0.2">
      <c r="A24" s="154" t="s">
        <v>84</v>
      </c>
      <c r="B24" s="155"/>
      <c r="C24" s="155"/>
      <c r="D24" s="155"/>
      <c r="E24" s="155"/>
      <c r="F24" s="155"/>
      <c r="G24" s="155"/>
      <c r="H24" s="155"/>
      <c r="I24" s="155"/>
      <c r="J24" s="155"/>
      <c r="K24" s="156"/>
      <c r="M24" s="43"/>
      <c r="O24" s="49"/>
    </row>
    <row r="25" spans="1:15" ht="115.15" customHeight="1" x14ac:dyDescent="0.2">
      <c r="A25" s="81" t="e" vm="8">
        <v>#VALUE!</v>
      </c>
      <c r="B25" s="82"/>
      <c r="C25" s="84" t="s">
        <v>97</v>
      </c>
      <c r="D25" s="84"/>
      <c r="E25" s="84"/>
      <c r="F25" s="84"/>
      <c r="G25" s="84"/>
      <c r="H25" s="5">
        <v>0</v>
      </c>
      <c r="I25" s="13">
        <v>1450</v>
      </c>
      <c r="J25" s="11">
        <f>+H25*I25</f>
        <v>0</v>
      </c>
      <c r="K25" s="20">
        <f>J25*1.2</f>
        <v>0</v>
      </c>
      <c r="L25" s="28">
        <v>65</v>
      </c>
      <c r="M25" s="43">
        <f>H25*L25</f>
        <v>0</v>
      </c>
      <c r="O25" s="49">
        <f>H25</f>
        <v>0</v>
      </c>
    </row>
    <row r="26" spans="1:15" ht="38.450000000000003" customHeight="1" x14ac:dyDescent="0.2">
      <c r="A26" s="154" t="s">
        <v>82</v>
      </c>
      <c r="B26" s="155"/>
      <c r="C26" s="155"/>
      <c r="D26" s="155"/>
      <c r="E26" s="155"/>
      <c r="F26" s="155"/>
      <c r="G26" s="155"/>
      <c r="H26" s="155"/>
      <c r="I26" s="155"/>
      <c r="J26" s="155"/>
      <c r="K26" s="156"/>
      <c r="M26" s="43"/>
      <c r="O26" s="49"/>
    </row>
    <row r="27" spans="1:15" ht="132.6" customHeight="1" x14ac:dyDescent="0.2">
      <c r="A27" s="81" t="e" vm="9">
        <v>#VALUE!</v>
      </c>
      <c r="B27" s="82"/>
      <c r="C27" s="84" t="s">
        <v>96</v>
      </c>
      <c r="D27" s="84"/>
      <c r="E27" s="84"/>
      <c r="F27" s="84"/>
      <c r="G27" s="84"/>
      <c r="H27" s="5">
        <v>0</v>
      </c>
      <c r="I27" s="13">
        <v>1220</v>
      </c>
      <c r="J27" s="11">
        <f t="shared" ref="J27:J31" si="4">+H27*I27</f>
        <v>0</v>
      </c>
      <c r="K27" s="20">
        <f>J27*1.2</f>
        <v>0</v>
      </c>
      <c r="L27" s="28">
        <v>90</v>
      </c>
      <c r="M27" s="43">
        <f t="shared" si="2"/>
        <v>0</v>
      </c>
      <c r="O27" s="49">
        <f t="shared" si="3"/>
        <v>0</v>
      </c>
    </row>
    <row r="28" spans="1:15" ht="132.6" customHeight="1" x14ac:dyDescent="0.2">
      <c r="A28" s="81" t="e" vm="10">
        <v>#VALUE!</v>
      </c>
      <c r="B28" s="82"/>
      <c r="C28" s="84" t="s">
        <v>100</v>
      </c>
      <c r="D28" s="84"/>
      <c r="E28" s="84"/>
      <c r="F28" s="84"/>
      <c r="G28" s="84"/>
      <c r="H28" s="5">
        <v>1</v>
      </c>
      <c r="I28" s="13">
        <v>990</v>
      </c>
      <c r="J28" s="11">
        <f t="shared" ref="J28" si="5">+H28*I28</f>
        <v>990</v>
      </c>
      <c r="K28" s="20">
        <f>J28*1.2</f>
        <v>1188</v>
      </c>
      <c r="M28" s="43"/>
      <c r="O28" s="49"/>
    </row>
    <row r="29" spans="1:15" ht="38.450000000000003" customHeight="1" x14ac:dyDescent="0.2">
      <c r="A29" s="154" t="s">
        <v>83</v>
      </c>
      <c r="B29" s="155"/>
      <c r="C29" s="155"/>
      <c r="D29" s="155"/>
      <c r="E29" s="155"/>
      <c r="F29" s="155"/>
      <c r="G29" s="155"/>
      <c r="H29" s="155"/>
      <c r="I29" s="155"/>
      <c r="J29" s="155"/>
      <c r="K29" s="156"/>
      <c r="M29" s="43"/>
      <c r="O29" s="49"/>
    </row>
    <row r="30" spans="1:15" ht="132.6" customHeight="1" x14ac:dyDescent="0.2">
      <c r="A30" s="81" t="e" vm="11">
        <v>#VALUE!</v>
      </c>
      <c r="B30" s="82"/>
      <c r="C30" s="84" t="s">
        <v>98</v>
      </c>
      <c r="D30" s="84"/>
      <c r="E30" s="84"/>
      <c r="F30" s="84"/>
      <c r="G30" s="84"/>
      <c r="H30" s="5">
        <v>1</v>
      </c>
      <c r="I30" s="13">
        <v>1100</v>
      </c>
      <c r="J30" s="11">
        <f t="shared" ref="J30" si="6">+H30*I30</f>
        <v>1100</v>
      </c>
      <c r="K30" s="20">
        <f t="shared" ref="K30:K45" si="7">J30*1.2</f>
        <v>1320</v>
      </c>
      <c r="L30" s="28">
        <v>100</v>
      </c>
      <c r="M30" s="43">
        <f t="shared" si="2"/>
        <v>100</v>
      </c>
      <c r="O30" s="49"/>
    </row>
    <row r="31" spans="1:15" ht="173.45" customHeight="1" x14ac:dyDescent="0.2">
      <c r="A31" s="81" t="e" vm="12">
        <v>#VALUE!</v>
      </c>
      <c r="B31" s="82"/>
      <c r="C31" s="84" t="s">
        <v>101</v>
      </c>
      <c r="D31" s="84"/>
      <c r="E31" s="84"/>
      <c r="F31" s="84"/>
      <c r="G31" s="84"/>
      <c r="H31" s="5">
        <v>1</v>
      </c>
      <c r="I31" s="13">
        <v>2200</v>
      </c>
      <c r="J31" s="11">
        <f t="shared" si="4"/>
        <v>2200</v>
      </c>
      <c r="K31" s="20">
        <f t="shared" si="7"/>
        <v>2640</v>
      </c>
      <c r="M31" s="43">
        <f t="shared" si="2"/>
        <v>0</v>
      </c>
      <c r="N31" s="46" t="s">
        <v>73</v>
      </c>
      <c r="O31" s="49">
        <f t="shared" si="3"/>
        <v>1</v>
      </c>
    </row>
    <row r="32" spans="1:15" ht="103.9" customHeight="1" x14ac:dyDescent="0.2">
      <c r="A32" s="81" t="e" vm="13">
        <v>#VALUE!</v>
      </c>
      <c r="B32" s="82"/>
      <c r="C32" s="84" t="s">
        <v>87</v>
      </c>
      <c r="D32" s="84"/>
      <c r="E32" s="84"/>
      <c r="F32" s="84"/>
      <c r="G32" s="84"/>
      <c r="H32" s="5">
        <v>0</v>
      </c>
      <c r="I32" s="13">
        <v>110</v>
      </c>
      <c r="J32" s="11">
        <f t="shared" ref="J32" si="8">+H32*I32</f>
        <v>0</v>
      </c>
      <c r="K32" s="20">
        <f t="shared" si="7"/>
        <v>0</v>
      </c>
      <c r="M32" s="43">
        <f t="shared" ref="M32" si="9">H32*L32</f>
        <v>0</v>
      </c>
      <c r="N32" s="46"/>
      <c r="O32" s="49"/>
    </row>
    <row r="33" spans="1:15" ht="103.9" customHeight="1" x14ac:dyDescent="0.2">
      <c r="A33" s="81" t="e" vm="14">
        <v>#VALUE!</v>
      </c>
      <c r="B33" s="82"/>
      <c r="C33" s="84" t="s">
        <v>85</v>
      </c>
      <c r="D33" s="84"/>
      <c r="E33" s="84"/>
      <c r="F33" s="84"/>
      <c r="G33" s="84"/>
      <c r="H33" s="5">
        <v>0</v>
      </c>
      <c r="I33" s="13">
        <v>80</v>
      </c>
      <c r="J33" s="11">
        <f t="shared" ref="J33" si="10">+H33*I33</f>
        <v>0</v>
      </c>
      <c r="K33" s="20">
        <f t="shared" si="7"/>
        <v>0</v>
      </c>
      <c r="M33" s="43"/>
      <c r="N33" s="46"/>
      <c r="O33" s="49"/>
    </row>
    <row r="34" spans="1:15" ht="132.6" customHeight="1" x14ac:dyDescent="0.2">
      <c r="A34" s="81" t="e" vm="15">
        <v>#VALUE!</v>
      </c>
      <c r="B34" s="82"/>
      <c r="C34" s="84" t="s">
        <v>99</v>
      </c>
      <c r="D34" s="84"/>
      <c r="E34" s="84"/>
      <c r="F34" s="84"/>
      <c r="G34" s="84"/>
      <c r="H34" s="5">
        <v>0</v>
      </c>
      <c r="I34" s="13">
        <v>1200</v>
      </c>
      <c r="J34" s="11">
        <f t="shared" ref="J34:J39" si="11">+H34*I34</f>
        <v>0</v>
      </c>
      <c r="K34" s="20">
        <f t="shared" si="7"/>
        <v>0</v>
      </c>
      <c r="L34" s="28">
        <v>120</v>
      </c>
      <c r="M34" s="43">
        <f t="shared" si="2"/>
        <v>0</v>
      </c>
      <c r="O34" s="49">
        <f t="shared" si="3"/>
        <v>0</v>
      </c>
    </row>
    <row r="35" spans="1:15" ht="173.45" customHeight="1" x14ac:dyDescent="0.2">
      <c r="A35" s="81" t="e" vm="12">
        <v>#VALUE!</v>
      </c>
      <c r="B35" s="82"/>
      <c r="C35" s="84" t="s">
        <v>102</v>
      </c>
      <c r="D35" s="84"/>
      <c r="E35" s="84"/>
      <c r="F35" s="84"/>
      <c r="G35" s="84"/>
      <c r="H35" s="5">
        <v>1</v>
      </c>
      <c r="I35" s="13">
        <v>2600</v>
      </c>
      <c r="J35" s="11">
        <f t="shared" ref="J35" si="12">+H35*I35</f>
        <v>2600</v>
      </c>
      <c r="K35" s="20">
        <f t="shared" si="7"/>
        <v>3120</v>
      </c>
      <c r="M35" s="43"/>
      <c r="O35" s="49"/>
    </row>
    <row r="36" spans="1:15" ht="103.9" customHeight="1" x14ac:dyDescent="0.2">
      <c r="A36" s="81" t="e" vm="13">
        <v>#VALUE!</v>
      </c>
      <c r="B36" s="82"/>
      <c r="C36" s="84" t="s">
        <v>88</v>
      </c>
      <c r="D36" s="84"/>
      <c r="E36" s="84"/>
      <c r="F36" s="84"/>
      <c r="G36" s="84"/>
      <c r="H36" s="5">
        <v>0</v>
      </c>
      <c r="I36" s="13">
        <v>130</v>
      </c>
      <c r="J36" s="11">
        <f t="shared" ref="J36" si="13">+H36*I36</f>
        <v>0</v>
      </c>
      <c r="K36" s="20">
        <f t="shared" si="7"/>
        <v>0</v>
      </c>
      <c r="M36" s="43"/>
      <c r="O36" s="49"/>
    </row>
    <row r="37" spans="1:15" ht="100.9" customHeight="1" x14ac:dyDescent="0.2">
      <c r="A37" s="81" t="e" vm="14">
        <v>#VALUE!</v>
      </c>
      <c r="B37" s="82"/>
      <c r="C37" s="84" t="s">
        <v>86</v>
      </c>
      <c r="D37" s="84"/>
      <c r="E37" s="84"/>
      <c r="F37" s="84"/>
      <c r="G37" s="84"/>
      <c r="H37" s="5">
        <v>0</v>
      </c>
      <c r="I37" s="13">
        <v>100</v>
      </c>
      <c r="J37" s="11">
        <f t="shared" ref="J37" si="14">+H37*I37</f>
        <v>0</v>
      </c>
      <c r="K37" s="20">
        <f t="shared" si="7"/>
        <v>0</v>
      </c>
      <c r="M37" s="43"/>
      <c r="O37" s="49"/>
    </row>
    <row r="38" spans="1:15" ht="113.45" customHeight="1" x14ac:dyDescent="0.2">
      <c r="A38" s="81" t="e" vm="16">
        <v>#VALUE!</v>
      </c>
      <c r="B38" s="82"/>
      <c r="C38" s="84" t="s">
        <v>104</v>
      </c>
      <c r="D38" s="84"/>
      <c r="E38" s="84"/>
      <c r="F38" s="84"/>
      <c r="G38" s="84"/>
      <c r="H38" s="5">
        <v>0</v>
      </c>
      <c r="I38" s="13">
        <v>290</v>
      </c>
      <c r="J38" s="11">
        <f t="shared" si="11"/>
        <v>0</v>
      </c>
      <c r="K38" s="20">
        <f t="shared" si="7"/>
        <v>0</v>
      </c>
      <c r="L38" s="28">
        <v>0</v>
      </c>
      <c r="M38" s="43">
        <f t="shared" si="2"/>
        <v>0</v>
      </c>
      <c r="O38" s="49">
        <f t="shared" si="3"/>
        <v>0</v>
      </c>
    </row>
    <row r="39" spans="1:15" ht="132.6" customHeight="1" x14ac:dyDescent="0.2">
      <c r="A39" s="81" t="e" vm="17">
        <v>#VALUE!</v>
      </c>
      <c r="B39" s="82"/>
      <c r="C39" s="84" t="s">
        <v>106</v>
      </c>
      <c r="D39" s="84"/>
      <c r="E39" s="84"/>
      <c r="F39" s="84"/>
      <c r="G39" s="84"/>
      <c r="H39" s="5">
        <v>0</v>
      </c>
      <c r="I39" s="13">
        <v>120</v>
      </c>
      <c r="J39" s="11">
        <f t="shared" si="11"/>
        <v>0</v>
      </c>
      <c r="K39" s="20">
        <f t="shared" si="7"/>
        <v>0</v>
      </c>
      <c r="L39" s="28">
        <v>5</v>
      </c>
      <c r="M39" s="43"/>
      <c r="O39" s="49">
        <f t="shared" si="3"/>
        <v>0</v>
      </c>
    </row>
    <row r="40" spans="1:15" ht="132.6" customHeight="1" x14ac:dyDescent="0.2">
      <c r="A40" s="81"/>
      <c r="B40" s="82"/>
      <c r="C40" s="84" t="s">
        <v>107</v>
      </c>
      <c r="D40" s="84"/>
      <c r="E40" s="84"/>
      <c r="F40" s="84"/>
      <c r="G40" s="84"/>
      <c r="H40" s="5">
        <v>0</v>
      </c>
      <c r="I40" s="13">
        <v>80</v>
      </c>
      <c r="J40" s="11">
        <f t="shared" ref="J40" si="15">+H40*I40</f>
        <v>0</v>
      </c>
      <c r="K40" s="20">
        <f t="shared" si="7"/>
        <v>0</v>
      </c>
      <c r="L40" s="28">
        <v>5</v>
      </c>
      <c r="M40" s="43"/>
      <c r="O40" s="49"/>
    </row>
    <row r="41" spans="1:15" ht="97.15" customHeight="1" x14ac:dyDescent="0.2">
      <c r="A41" s="81" t="e" vm="18">
        <v>#VALUE!</v>
      </c>
      <c r="B41" s="82"/>
      <c r="C41" s="84" t="s">
        <v>108</v>
      </c>
      <c r="D41" s="84"/>
      <c r="E41" s="84"/>
      <c r="F41" s="84"/>
      <c r="G41" s="84"/>
      <c r="H41" s="5">
        <v>0</v>
      </c>
      <c r="I41" s="13">
        <v>190</v>
      </c>
      <c r="J41" s="11">
        <f t="shared" ref="J41" si="16">+H41*I41</f>
        <v>0</v>
      </c>
      <c r="K41" s="20">
        <f t="shared" si="7"/>
        <v>0</v>
      </c>
      <c r="L41" s="28">
        <v>0</v>
      </c>
      <c r="M41" s="43">
        <f t="shared" si="2"/>
        <v>0</v>
      </c>
      <c r="O41" s="49">
        <f t="shared" si="3"/>
        <v>0</v>
      </c>
    </row>
    <row r="42" spans="1:15" ht="97.15" customHeight="1" x14ac:dyDescent="0.2">
      <c r="A42" s="81" t="e" vm="18">
        <v>#VALUE!</v>
      </c>
      <c r="B42" s="82"/>
      <c r="C42" s="84" t="s">
        <v>109</v>
      </c>
      <c r="D42" s="84"/>
      <c r="E42" s="84"/>
      <c r="F42" s="84"/>
      <c r="G42" s="84"/>
      <c r="H42" s="5">
        <v>0</v>
      </c>
      <c r="I42" s="13">
        <v>215</v>
      </c>
      <c r="J42" s="11">
        <f t="shared" ref="J42" si="17">+H42*I42</f>
        <v>0</v>
      </c>
      <c r="K42" s="20">
        <f t="shared" si="7"/>
        <v>0</v>
      </c>
      <c r="L42" s="28">
        <v>0</v>
      </c>
      <c r="M42" s="43">
        <f t="shared" si="2"/>
        <v>0</v>
      </c>
      <c r="O42" s="49">
        <f t="shared" si="3"/>
        <v>0</v>
      </c>
    </row>
    <row r="43" spans="1:15" ht="97.15" customHeight="1" x14ac:dyDescent="0.2">
      <c r="A43" s="81" t="e" vm="18">
        <v>#VALUE!</v>
      </c>
      <c r="B43" s="82"/>
      <c r="C43" s="84" t="s">
        <v>110</v>
      </c>
      <c r="D43" s="84"/>
      <c r="E43" s="84"/>
      <c r="F43" s="84"/>
      <c r="G43" s="84"/>
      <c r="H43" s="5">
        <v>0</v>
      </c>
      <c r="I43" s="13">
        <v>230</v>
      </c>
      <c r="J43" s="11">
        <f t="shared" ref="J43:J45" si="18">+H43*I43</f>
        <v>0</v>
      </c>
      <c r="K43" s="20">
        <f t="shared" si="7"/>
        <v>0</v>
      </c>
      <c r="L43" s="28">
        <v>0</v>
      </c>
      <c r="M43" s="43">
        <f t="shared" si="2"/>
        <v>0</v>
      </c>
      <c r="O43" s="49">
        <f t="shared" si="3"/>
        <v>0</v>
      </c>
    </row>
    <row r="44" spans="1:15" ht="97.15" customHeight="1" x14ac:dyDescent="0.2">
      <c r="A44" s="81" t="e" vm="18">
        <v>#VALUE!</v>
      </c>
      <c r="B44" s="82"/>
      <c r="C44" s="84" t="s">
        <v>111</v>
      </c>
      <c r="D44" s="84"/>
      <c r="E44" s="84"/>
      <c r="F44" s="84"/>
      <c r="G44" s="84"/>
      <c r="H44" s="5">
        <v>0</v>
      </c>
      <c r="I44" s="13">
        <v>250</v>
      </c>
      <c r="J44" s="11">
        <f t="shared" si="18"/>
        <v>0</v>
      </c>
      <c r="K44" s="20">
        <f t="shared" si="7"/>
        <v>0</v>
      </c>
      <c r="L44" s="28">
        <v>0</v>
      </c>
      <c r="M44" s="43">
        <f t="shared" si="2"/>
        <v>0</v>
      </c>
      <c r="O44" s="49">
        <f t="shared" si="3"/>
        <v>0</v>
      </c>
    </row>
    <row r="45" spans="1:15" ht="27.6" customHeight="1" x14ac:dyDescent="0.2">
      <c r="A45" s="81" t="s">
        <v>112</v>
      </c>
      <c r="B45" s="82"/>
      <c r="C45" s="78" t="s">
        <v>113</v>
      </c>
      <c r="D45" s="79"/>
      <c r="E45" s="79"/>
      <c r="F45" s="79"/>
      <c r="G45" s="80"/>
      <c r="H45" s="5">
        <v>3</v>
      </c>
      <c r="I45" s="10">
        <v>70</v>
      </c>
      <c r="J45" s="11">
        <f t="shared" si="18"/>
        <v>210</v>
      </c>
      <c r="K45" s="20">
        <f t="shared" si="7"/>
        <v>252</v>
      </c>
      <c r="M45" s="43">
        <f t="shared" ref="M45" si="19">H45*L45</f>
        <v>0</v>
      </c>
      <c r="O45" s="50">
        <f>SUM(O16:O42)</f>
        <v>2</v>
      </c>
    </row>
    <row r="46" spans="1:15" ht="27.6" customHeight="1" x14ac:dyDescent="0.2">
      <c r="A46" s="81" t="s">
        <v>2</v>
      </c>
      <c r="B46" s="82"/>
      <c r="C46" s="78" t="s">
        <v>103</v>
      </c>
      <c r="D46" s="79"/>
      <c r="E46" s="79"/>
      <c r="F46" s="79"/>
      <c r="G46" s="80"/>
      <c r="H46" s="5">
        <v>3</v>
      </c>
      <c r="I46" s="10">
        <v>65</v>
      </c>
      <c r="J46" s="11">
        <f t="shared" ref="J46" si="20">+H46*I46</f>
        <v>195</v>
      </c>
      <c r="K46" s="20">
        <f t="shared" ref="K46" si="21">J46*1.2</f>
        <v>234</v>
      </c>
      <c r="M46" s="43">
        <f t="shared" si="2"/>
        <v>0</v>
      </c>
      <c r="O46" s="50">
        <f>SUM(O17:O43)</f>
        <v>2</v>
      </c>
    </row>
    <row r="47" spans="1:15" ht="31.15" customHeight="1" thickBot="1" x14ac:dyDescent="0.25">
      <c r="A47" s="126" t="s">
        <v>4</v>
      </c>
      <c r="B47" s="127"/>
      <c r="C47" s="128" t="s">
        <v>60</v>
      </c>
      <c r="D47" s="128"/>
      <c r="E47" s="128"/>
      <c r="F47" s="128"/>
      <c r="G47" s="128"/>
      <c r="H47" s="6" t="s">
        <v>5</v>
      </c>
      <c r="I47" s="7"/>
      <c r="J47" s="9"/>
      <c r="K47" s="23"/>
      <c r="L47" s="69">
        <f>SUM(M17:M46)</f>
        <v>190</v>
      </c>
      <c r="M47" s="70"/>
      <c r="O47" s="49"/>
    </row>
    <row r="48" spans="1:15" ht="27" customHeight="1" x14ac:dyDescent="0.2">
      <c r="A48" s="116" t="s">
        <v>81</v>
      </c>
      <c r="B48" s="117"/>
      <c r="C48" s="117"/>
      <c r="D48" s="117"/>
      <c r="E48" s="117"/>
      <c r="F48" s="117"/>
      <c r="G48" s="117"/>
      <c r="H48" s="117"/>
      <c r="I48" s="117"/>
      <c r="J48" s="117"/>
      <c r="K48" s="118"/>
    </row>
    <row r="49" spans="1:15" ht="27" customHeight="1" thickBot="1" x14ac:dyDescent="0.25">
      <c r="A49" s="119" t="s">
        <v>80</v>
      </c>
      <c r="B49" s="120"/>
      <c r="C49" s="120"/>
      <c r="D49" s="120"/>
      <c r="E49" s="120"/>
      <c r="F49" s="120"/>
      <c r="G49" s="120"/>
      <c r="H49" s="120"/>
      <c r="I49" s="120"/>
      <c r="J49" s="120"/>
      <c r="K49" s="121"/>
    </row>
    <row r="50" spans="1:15" s="3" customFormat="1" ht="19.149999999999999" customHeight="1" x14ac:dyDescent="0.3">
      <c r="A50" s="122" t="s">
        <v>9</v>
      </c>
      <c r="B50" s="123"/>
      <c r="C50" s="123"/>
      <c r="D50" s="123" t="s">
        <v>3</v>
      </c>
      <c r="E50" s="123"/>
      <c r="F50" s="123"/>
      <c r="G50" s="123" t="s">
        <v>8</v>
      </c>
      <c r="H50" s="123"/>
      <c r="I50" s="123"/>
      <c r="J50" s="123"/>
      <c r="K50" s="124"/>
      <c r="L50" s="32"/>
      <c r="M50" s="32"/>
      <c r="N50" s="45"/>
      <c r="O50" s="32"/>
    </row>
    <row r="51" spans="1:15" s="4" customFormat="1" ht="19.149999999999999" customHeight="1" x14ac:dyDescent="0.25">
      <c r="A51" s="125">
        <f>G51/1.2</f>
        <v>8690</v>
      </c>
      <c r="B51" s="109"/>
      <c r="C51" s="109"/>
      <c r="D51" s="109">
        <f>0.2*A51</f>
        <v>1738</v>
      </c>
      <c r="E51" s="109"/>
      <c r="F51" s="109"/>
      <c r="G51" s="109">
        <f>SUM(K10:K47)</f>
        <v>10428</v>
      </c>
      <c r="H51" s="109"/>
      <c r="I51" s="109"/>
      <c r="J51" s="109"/>
      <c r="K51" s="110"/>
      <c r="L51" s="29"/>
      <c r="M51" s="29"/>
      <c r="N51" s="45"/>
      <c r="O51" s="29"/>
    </row>
    <row r="52" spans="1:15" ht="19.149999999999999" customHeight="1" x14ac:dyDescent="0.2">
      <c r="A52" s="21"/>
      <c r="B52" s="12"/>
      <c r="C52" s="12"/>
      <c r="D52" s="107" t="s">
        <v>20</v>
      </c>
      <c r="E52" s="107"/>
      <c r="F52" s="108"/>
      <c r="G52" s="109">
        <f>G51*0.4</f>
        <v>4171.2</v>
      </c>
      <c r="H52" s="109"/>
      <c r="I52" s="109"/>
      <c r="J52" s="109"/>
      <c r="K52" s="110"/>
    </row>
    <row r="53" spans="1:15" ht="19.149999999999999" customHeight="1" x14ac:dyDescent="0.2">
      <c r="A53" s="111" t="s">
        <v>77</v>
      </c>
      <c r="B53" s="112"/>
      <c r="C53" s="112"/>
      <c r="D53" s="112"/>
      <c r="E53" s="112"/>
      <c r="F53" s="113"/>
      <c r="G53" s="109">
        <f>G51*0.45</f>
        <v>4692.6000000000004</v>
      </c>
      <c r="H53" s="109"/>
      <c r="I53" s="109"/>
      <c r="J53" s="109"/>
      <c r="K53" s="110"/>
    </row>
    <row r="54" spans="1:15" ht="19.149999999999999" customHeight="1" x14ac:dyDescent="0.2">
      <c r="A54" s="22"/>
      <c r="B54" s="27"/>
      <c r="C54" s="27"/>
      <c r="D54" s="114" t="s">
        <v>21</v>
      </c>
      <c r="E54" s="114"/>
      <c r="F54" s="115"/>
      <c r="G54" s="109">
        <f>G51-G52-G53</f>
        <v>1564.1999999999998</v>
      </c>
      <c r="H54" s="109"/>
      <c r="I54" s="109"/>
      <c r="J54" s="109"/>
      <c r="K54" s="110"/>
    </row>
    <row r="55" spans="1:15" ht="18.75" thickBot="1" x14ac:dyDescent="0.3">
      <c r="A55" s="94" t="s">
        <v>1</v>
      </c>
      <c r="B55" s="95"/>
      <c r="C55" s="95"/>
      <c r="D55" s="95"/>
      <c r="E55" s="95"/>
      <c r="F55" s="95"/>
      <c r="G55" s="95"/>
      <c r="H55" s="95"/>
      <c r="I55" s="95"/>
      <c r="J55" s="95"/>
      <c r="K55" s="96"/>
    </row>
    <row r="56" spans="1:15" ht="32.450000000000003" customHeight="1" x14ac:dyDescent="0.2">
      <c r="A56" s="97" t="s">
        <v>14</v>
      </c>
      <c r="B56" s="98"/>
      <c r="C56" s="98"/>
      <c r="D56" s="98"/>
      <c r="E56" s="98"/>
      <c r="F56" s="98"/>
      <c r="G56" s="98"/>
      <c r="H56" s="98"/>
      <c r="I56" s="98"/>
      <c r="J56" s="98"/>
      <c r="K56" s="99"/>
    </row>
    <row r="57" spans="1:15" ht="120.6" customHeight="1" thickBot="1" x14ac:dyDescent="0.25">
      <c r="A57" s="100"/>
      <c r="B57" s="101"/>
      <c r="C57" s="101"/>
      <c r="D57" s="101"/>
      <c r="E57" s="101"/>
      <c r="F57" s="101"/>
      <c r="G57" s="101"/>
      <c r="H57" s="101"/>
      <c r="I57" s="101"/>
      <c r="J57" s="101"/>
      <c r="K57" s="102"/>
    </row>
    <row r="58" spans="1:15" x14ac:dyDescent="0.2">
      <c r="A58" s="103" t="s">
        <v>19</v>
      </c>
      <c r="B58" s="103"/>
      <c r="C58" s="103"/>
      <c r="D58" s="103"/>
      <c r="E58" s="103"/>
      <c r="F58" s="103"/>
      <c r="G58" s="103"/>
      <c r="H58" s="103"/>
      <c r="I58" s="103"/>
      <c r="J58" s="103"/>
      <c r="K58" s="103"/>
    </row>
    <row r="59" spans="1:15" ht="15" x14ac:dyDescent="0.25">
      <c r="C59"/>
      <c r="J59" s="8"/>
    </row>
  </sheetData>
  <mergeCells count="90">
    <mergeCell ref="A26:K26"/>
    <mergeCell ref="A24:K24"/>
    <mergeCell ref="G13:J13"/>
    <mergeCell ref="A14:I14"/>
    <mergeCell ref="A15:B15"/>
    <mergeCell ref="C15:G15"/>
    <mergeCell ref="A16:K16"/>
    <mergeCell ref="A25:B25"/>
    <mergeCell ref="C25:G25"/>
    <mergeCell ref="A22:B22"/>
    <mergeCell ref="C22:G22"/>
    <mergeCell ref="C23:G23"/>
    <mergeCell ref="A23:B23"/>
    <mergeCell ref="A21:B21"/>
    <mergeCell ref="C21:G21"/>
    <mergeCell ref="G6:I6"/>
    <mergeCell ref="J6:K6"/>
    <mergeCell ref="A19:B19"/>
    <mergeCell ref="C19:G19"/>
    <mergeCell ref="A20:B20"/>
    <mergeCell ref="C20:G20"/>
    <mergeCell ref="A17:B17"/>
    <mergeCell ref="C17:G17"/>
    <mergeCell ref="A18:B18"/>
    <mergeCell ref="C18:G18"/>
    <mergeCell ref="A12:D12"/>
    <mergeCell ref="G7:J7"/>
    <mergeCell ref="G8:J8"/>
    <mergeCell ref="G9:J9"/>
    <mergeCell ref="G10:J10"/>
    <mergeCell ref="G11:J11"/>
    <mergeCell ref="A27:B27"/>
    <mergeCell ref="C27:G27"/>
    <mergeCell ref="A32:B32"/>
    <mergeCell ref="C32:G32"/>
    <mergeCell ref="A30:B30"/>
    <mergeCell ref="C30:G30"/>
    <mergeCell ref="A29:K29"/>
    <mergeCell ref="A31:B31"/>
    <mergeCell ref="C31:G31"/>
    <mergeCell ref="A28:B28"/>
    <mergeCell ref="C28:G28"/>
    <mergeCell ref="A41:B41"/>
    <mergeCell ref="C41:G41"/>
    <mergeCell ref="A42:B42"/>
    <mergeCell ref="C42:G42"/>
    <mergeCell ref="A35:B35"/>
    <mergeCell ref="C35:G35"/>
    <mergeCell ref="A38:B38"/>
    <mergeCell ref="C38:G38"/>
    <mergeCell ref="A39:B39"/>
    <mergeCell ref="C39:G39"/>
    <mergeCell ref="A34:B34"/>
    <mergeCell ref="C34:G34"/>
    <mergeCell ref="A33:B33"/>
    <mergeCell ref="C33:G33"/>
    <mergeCell ref="L47:M47"/>
    <mergeCell ref="A46:B46"/>
    <mergeCell ref="C46:G46"/>
    <mergeCell ref="C43:G43"/>
    <mergeCell ref="A44:B44"/>
    <mergeCell ref="C44:G44"/>
    <mergeCell ref="A36:B36"/>
    <mergeCell ref="C36:G36"/>
    <mergeCell ref="A37:B37"/>
    <mergeCell ref="C37:G37"/>
    <mergeCell ref="A40:B40"/>
    <mergeCell ref="C40:G40"/>
    <mergeCell ref="A43:B43"/>
    <mergeCell ref="A48:K48"/>
    <mergeCell ref="A49:K49"/>
    <mergeCell ref="A50:C50"/>
    <mergeCell ref="D50:F50"/>
    <mergeCell ref="G50:K50"/>
    <mergeCell ref="A47:B47"/>
    <mergeCell ref="C47:G47"/>
    <mergeCell ref="A45:B45"/>
    <mergeCell ref="C45:G45"/>
    <mergeCell ref="D54:F54"/>
    <mergeCell ref="G54:K54"/>
    <mergeCell ref="A55:K55"/>
    <mergeCell ref="A56:K57"/>
    <mergeCell ref="A58:K58"/>
    <mergeCell ref="A53:F53"/>
    <mergeCell ref="G53:K53"/>
    <mergeCell ref="A51:C51"/>
    <mergeCell ref="D51:F51"/>
    <mergeCell ref="G51:K51"/>
    <mergeCell ref="D52:F52"/>
    <mergeCell ref="G52:K52"/>
  </mergeCells>
  <hyperlinks>
    <hyperlink ref="A11" r:id="rId1" xr:uid="{F445A194-94A9-4F27-8126-4AB23EC0FA88}"/>
    <hyperlink ref="A12" r:id="rId2" xr:uid="{7D5C6822-53D0-4F06-A788-36D888B7454C}"/>
  </hyperlinks>
  <pageMargins left="0.51181102362204722" right="0.31496062992125984" top="0.39370078740157483" bottom="0.15748031496062992" header="0.31496062992125984" footer="0.31496062992125984"/>
  <pageSetup paperSize="9" scale="47" fitToHeight="0" orientation="portrait" r:id="rId3"/>
  <drawing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46E4F3-14A7-4143-997C-F91B13721FF6}">
  <sheetPr>
    <pageSetUpPr fitToPage="1"/>
  </sheetPr>
  <dimension ref="A1:K45"/>
  <sheetViews>
    <sheetView topLeftCell="A11" zoomScale="75" zoomScaleNormal="75" workbookViewId="0">
      <selection activeCell="P20" sqref="P20"/>
    </sheetView>
  </sheetViews>
  <sheetFormatPr baseColWidth="10" defaultColWidth="11.42578125" defaultRowHeight="14.25" x14ac:dyDescent="0.2"/>
  <cols>
    <col min="1" max="1" width="11.42578125" style="1"/>
    <col min="2" max="2" width="19.28515625" style="1" customWidth="1"/>
    <col min="3" max="4" width="19" style="1" customWidth="1"/>
    <col min="5" max="5" width="10.42578125" style="1" customWidth="1"/>
    <col min="6" max="6" width="12.42578125" style="1" customWidth="1"/>
    <col min="7" max="7" width="25" style="1" customWidth="1"/>
    <col min="8" max="8" width="5.42578125" style="1" customWidth="1"/>
    <col min="9" max="9" width="14.140625" style="1" bestFit="1" customWidth="1"/>
    <col min="10" max="10" width="15.28515625" style="1" customWidth="1"/>
    <col min="11" max="11" width="17" style="1" customWidth="1"/>
    <col min="12" max="16384" width="11.42578125" style="1"/>
  </cols>
  <sheetData>
    <row r="1" spans="1:11" x14ac:dyDescent="0.2">
      <c r="K1" s="24"/>
    </row>
    <row r="2" spans="1:11" ht="14.25" customHeight="1" x14ac:dyDescent="0.2">
      <c r="F2" s="2"/>
      <c r="G2" s="2"/>
      <c r="H2" s="2"/>
      <c r="I2" s="2"/>
      <c r="J2" s="2"/>
      <c r="K2" s="25"/>
    </row>
    <row r="3" spans="1:11" ht="14.25" customHeight="1" x14ac:dyDescent="0.2">
      <c r="F3" s="2"/>
      <c r="G3" s="2"/>
      <c r="H3" s="2"/>
      <c r="I3" s="2"/>
      <c r="J3" s="2"/>
      <c r="K3" s="26"/>
    </row>
    <row r="5" spans="1:11" ht="13.9" customHeight="1" x14ac:dyDescent="0.2"/>
    <row r="6" spans="1:11" ht="19.149999999999999" customHeight="1" x14ac:dyDescent="0.3">
      <c r="G6" s="144" t="s">
        <v>139</v>
      </c>
      <c r="H6" s="144"/>
      <c r="I6" s="144"/>
      <c r="J6" s="145" t="s">
        <v>123</v>
      </c>
      <c r="K6" s="145"/>
    </row>
    <row r="7" spans="1:11" s="4" customFormat="1" ht="19.149999999999999" customHeight="1" x14ac:dyDescent="0.25">
      <c r="A7" s="44" t="s">
        <v>71</v>
      </c>
      <c r="B7" s="15"/>
      <c r="C7" s="15"/>
      <c r="G7" s="146"/>
      <c r="H7" s="147"/>
      <c r="I7" s="147"/>
      <c r="J7" s="148"/>
    </row>
    <row r="8" spans="1:11" s="4" customFormat="1" ht="19.149999999999999" customHeight="1" x14ac:dyDescent="0.3">
      <c r="A8" s="16" t="s">
        <v>6</v>
      </c>
      <c r="G8" s="149"/>
      <c r="H8" s="150"/>
      <c r="I8" s="150"/>
      <c r="J8" s="151"/>
    </row>
    <row r="9" spans="1:11" s="4" customFormat="1" ht="19.149999999999999" customHeight="1" x14ac:dyDescent="0.3">
      <c r="A9" s="16" t="s">
        <v>10</v>
      </c>
      <c r="G9" s="149"/>
      <c r="H9" s="150"/>
      <c r="I9" s="150"/>
      <c r="J9" s="151"/>
    </row>
    <row r="10" spans="1:11" s="4" customFormat="1" ht="19.149999999999999" customHeight="1" x14ac:dyDescent="0.3">
      <c r="A10" s="16" t="s">
        <v>15</v>
      </c>
      <c r="G10" s="149"/>
      <c r="H10" s="150"/>
      <c r="I10" s="150"/>
      <c r="J10" s="151"/>
    </row>
    <row r="11" spans="1:11" s="19" customFormat="1" ht="19.149999999999999" customHeight="1" x14ac:dyDescent="0.3">
      <c r="A11" s="17" t="s">
        <v>16</v>
      </c>
      <c r="B11" s="4"/>
      <c r="G11" s="129"/>
      <c r="H11" s="130"/>
      <c r="I11" s="130"/>
      <c r="J11" s="131"/>
    </row>
    <row r="12" spans="1:11" s="19" customFormat="1" ht="19.149999999999999" customHeight="1" x14ac:dyDescent="0.35">
      <c r="A12" s="152" t="s">
        <v>114</v>
      </c>
      <c r="B12" s="153"/>
      <c r="C12" s="153"/>
      <c r="D12" s="153"/>
      <c r="G12" s="52"/>
      <c r="H12" s="53"/>
      <c r="I12" s="53"/>
      <c r="J12" s="53"/>
    </row>
    <row r="13" spans="1:11" s="19" customFormat="1" ht="13.5" customHeight="1" x14ac:dyDescent="0.35">
      <c r="A13" s="62"/>
      <c r="B13" s="63"/>
      <c r="C13" s="63"/>
      <c r="D13" s="63"/>
      <c r="G13" s="52"/>
      <c r="H13" s="53"/>
      <c r="I13" s="53"/>
      <c r="J13" s="53"/>
    </row>
    <row r="14" spans="1:11" ht="14.25" customHeight="1" x14ac:dyDescent="0.25">
      <c r="A14" s="15" t="s">
        <v>127</v>
      </c>
      <c r="G14" s="132"/>
      <c r="H14" s="133"/>
      <c r="I14" s="133"/>
      <c r="J14" s="133"/>
    </row>
    <row r="15" spans="1:11" s="18" customFormat="1" ht="14.45" customHeight="1" thickBot="1" x14ac:dyDescent="0.3">
      <c r="A15" s="134" t="s">
        <v>78</v>
      </c>
      <c r="B15" s="134"/>
      <c r="C15" s="134"/>
      <c r="D15" s="134"/>
      <c r="E15" s="134"/>
      <c r="F15" s="134"/>
      <c r="G15" s="134"/>
      <c r="H15" s="134"/>
      <c r="I15" s="134"/>
      <c r="J15" s="18" t="s">
        <v>13</v>
      </c>
    </row>
    <row r="16" spans="1:11" s="3" customFormat="1" ht="27" customHeight="1" x14ac:dyDescent="0.3">
      <c r="A16" s="167" t="s">
        <v>17</v>
      </c>
      <c r="B16" s="168"/>
      <c r="C16" s="169" t="s">
        <v>18</v>
      </c>
      <c r="D16" s="170"/>
      <c r="E16" s="170"/>
      <c r="F16" s="170"/>
      <c r="G16" s="171"/>
      <c r="H16" s="60" t="s">
        <v>11</v>
      </c>
      <c r="I16" s="60" t="s">
        <v>12</v>
      </c>
      <c r="J16" s="61" t="s">
        <v>0</v>
      </c>
      <c r="K16" s="51" t="s">
        <v>7</v>
      </c>
    </row>
    <row r="17" spans="1:11" s="3" customFormat="1" ht="36.75" customHeight="1" x14ac:dyDescent="0.3">
      <c r="A17" s="164" t="s">
        <v>135</v>
      </c>
      <c r="B17" s="165"/>
      <c r="C17" s="165"/>
      <c r="D17" s="165"/>
      <c r="E17" s="165"/>
      <c r="F17" s="165"/>
      <c r="G17" s="165"/>
      <c r="H17" s="165"/>
      <c r="I17" s="165"/>
      <c r="J17" s="165"/>
      <c r="K17" s="166"/>
    </row>
    <row r="18" spans="1:11" ht="133.5" customHeight="1" x14ac:dyDescent="0.2">
      <c r="A18" s="81" t="e" vm="19">
        <v>#VALUE!</v>
      </c>
      <c r="B18" s="82"/>
      <c r="C18" s="84" t="s">
        <v>143</v>
      </c>
      <c r="D18" s="84"/>
      <c r="E18" s="84"/>
      <c r="F18" s="84"/>
      <c r="G18" s="84"/>
      <c r="H18" s="5">
        <v>1</v>
      </c>
      <c r="I18" s="13">
        <v>182.5</v>
      </c>
      <c r="J18" s="11">
        <f t="shared" ref="J18:J23" si="0">+H18*I18</f>
        <v>182.5</v>
      </c>
      <c r="K18" s="20">
        <f t="shared" ref="K18:K23" si="1">J18*1.2</f>
        <v>219</v>
      </c>
    </row>
    <row r="19" spans="1:11" ht="134.25" customHeight="1" x14ac:dyDescent="0.2">
      <c r="A19" s="81" t="e" vm="20">
        <v>#VALUE!</v>
      </c>
      <c r="B19" s="82"/>
      <c r="C19" s="84" t="s">
        <v>142</v>
      </c>
      <c r="D19" s="84"/>
      <c r="E19" s="84"/>
      <c r="F19" s="84"/>
      <c r="G19" s="84"/>
      <c r="H19" s="5">
        <v>1</v>
      </c>
      <c r="I19" s="13">
        <v>274.17</v>
      </c>
      <c r="J19" s="11">
        <f t="shared" si="0"/>
        <v>274.17</v>
      </c>
      <c r="K19" s="20">
        <f t="shared" si="1"/>
        <v>329.00400000000002</v>
      </c>
    </row>
    <row r="20" spans="1:11" ht="134.25" customHeight="1" x14ac:dyDescent="0.2">
      <c r="A20" s="81" t="e" vm="21">
        <v>#VALUE!</v>
      </c>
      <c r="B20" s="82"/>
      <c r="C20" s="84" t="s">
        <v>144</v>
      </c>
      <c r="D20" s="84"/>
      <c r="E20" s="84"/>
      <c r="F20" s="84"/>
      <c r="G20" s="84"/>
      <c r="H20" s="5">
        <v>1</v>
      </c>
      <c r="I20" s="13">
        <v>382.5</v>
      </c>
      <c r="J20" s="11">
        <f t="shared" si="0"/>
        <v>382.5</v>
      </c>
      <c r="K20" s="20">
        <f t="shared" si="1"/>
        <v>459</v>
      </c>
    </row>
    <row r="21" spans="1:11" s="3" customFormat="1" ht="36.75" customHeight="1" x14ac:dyDescent="0.3">
      <c r="A21" s="164" t="s">
        <v>138</v>
      </c>
      <c r="B21" s="165"/>
      <c r="C21" s="165"/>
      <c r="D21" s="165"/>
      <c r="E21" s="165"/>
      <c r="F21" s="165"/>
      <c r="G21" s="165"/>
      <c r="H21" s="165"/>
      <c r="I21" s="165"/>
      <c r="J21" s="165"/>
      <c r="K21" s="166"/>
    </row>
    <row r="22" spans="1:11" ht="134.25" customHeight="1" x14ac:dyDescent="0.2">
      <c r="A22" s="81" t="e" vm="22">
        <v>#VALUE!</v>
      </c>
      <c r="B22" s="82"/>
      <c r="C22" s="84" t="s">
        <v>140</v>
      </c>
      <c r="D22" s="84"/>
      <c r="E22" s="84"/>
      <c r="F22" s="84"/>
      <c r="G22" s="84"/>
      <c r="H22" s="5">
        <v>1</v>
      </c>
      <c r="I22" s="13">
        <v>274.17</v>
      </c>
      <c r="J22" s="11">
        <f t="shared" si="0"/>
        <v>274.17</v>
      </c>
      <c r="K22" s="20">
        <f t="shared" si="1"/>
        <v>329.00400000000002</v>
      </c>
    </row>
    <row r="23" spans="1:11" ht="133.5" customHeight="1" x14ac:dyDescent="0.2">
      <c r="A23" s="81" t="e" vm="23">
        <v>#VALUE!</v>
      </c>
      <c r="B23" s="82"/>
      <c r="C23" s="84" t="s">
        <v>141</v>
      </c>
      <c r="D23" s="84"/>
      <c r="E23" s="84"/>
      <c r="F23" s="84"/>
      <c r="G23" s="84"/>
      <c r="H23" s="5">
        <v>1</v>
      </c>
      <c r="I23" s="13">
        <v>374.17</v>
      </c>
      <c r="J23" s="11">
        <f t="shared" si="0"/>
        <v>374.17</v>
      </c>
      <c r="K23" s="20">
        <f t="shared" si="1"/>
        <v>449.00400000000002</v>
      </c>
    </row>
    <row r="24" spans="1:11" s="3" customFormat="1" ht="36.75" customHeight="1" x14ac:dyDescent="0.3">
      <c r="A24" s="164" t="s">
        <v>134</v>
      </c>
      <c r="B24" s="165"/>
      <c r="C24" s="165"/>
      <c r="D24" s="165"/>
      <c r="E24" s="165"/>
      <c r="F24" s="165"/>
      <c r="G24" s="165"/>
      <c r="H24" s="165"/>
      <c r="I24" s="165"/>
      <c r="J24" s="165"/>
      <c r="K24" s="166"/>
    </row>
    <row r="25" spans="1:11" ht="82.5" customHeight="1" x14ac:dyDescent="0.2">
      <c r="A25" s="162" t="e" vm="24">
        <v>#VALUE!</v>
      </c>
      <c r="B25" s="163"/>
      <c r="C25" s="84" t="s">
        <v>145</v>
      </c>
      <c r="D25" s="84"/>
      <c r="E25" s="84"/>
      <c r="F25" s="84"/>
      <c r="G25" s="84"/>
      <c r="H25" s="5">
        <v>1</v>
      </c>
      <c r="I25" s="13">
        <v>33.25</v>
      </c>
      <c r="J25" s="11">
        <f t="shared" ref="J25:J36" si="2">+H25*I25</f>
        <v>33.25</v>
      </c>
      <c r="K25" s="20">
        <f t="shared" ref="K25:K36" si="3">J25*1.2</f>
        <v>39.9</v>
      </c>
    </row>
    <row r="26" spans="1:11" ht="82.5" customHeight="1" x14ac:dyDescent="0.2">
      <c r="A26" s="162" t="e" vm="25">
        <v>#VALUE!</v>
      </c>
      <c r="B26" s="163"/>
      <c r="C26" s="84" t="s">
        <v>146</v>
      </c>
      <c r="D26" s="84"/>
      <c r="E26" s="84"/>
      <c r="F26" s="84"/>
      <c r="G26" s="84"/>
      <c r="H26" s="5">
        <v>1</v>
      </c>
      <c r="I26" s="13">
        <v>38.25</v>
      </c>
      <c r="J26" s="11">
        <f t="shared" si="2"/>
        <v>38.25</v>
      </c>
      <c r="K26" s="20">
        <f t="shared" si="3"/>
        <v>45.9</v>
      </c>
    </row>
    <row r="27" spans="1:11" ht="82.5" customHeight="1" x14ac:dyDescent="0.2">
      <c r="A27" s="162" t="e" vm="26">
        <v>#VALUE!</v>
      </c>
      <c r="B27" s="163"/>
      <c r="C27" s="84" t="s">
        <v>150</v>
      </c>
      <c r="D27" s="84"/>
      <c r="E27" s="84"/>
      <c r="F27" s="84"/>
      <c r="G27" s="84"/>
      <c r="H27" s="5">
        <v>1</v>
      </c>
      <c r="I27" s="13">
        <v>57.5</v>
      </c>
      <c r="J27" s="11">
        <f t="shared" si="2"/>
        <v>57.5</v>
      </c>
      <c r="K27" s="20">
        <f t="shared" si="3"/>
        <v>69</v>
      </c>
    </row>
    <row r="28" spans="1:11" ht="82.5" customHeight="1" x14ac:dyDescent="0.2">
      <c r="A28" s="162" t="e" vm="27">
        <v>#VALUE!</v>
      </c>
      <c r="B28" s="163"/>
      <c r="C28" s="84" t="s">
        <v>153</v>
      </c>
      <c r="D28" s="84"/>
      <c r="E28" s="84"/>
      <c r="F28" s="84"/>
      <c r="G28" s="84"/>
      <c r="H28" s="5">
        <v>1</v>
      </c>
      <c r="I28" s="13">
        <v>37.42</v>
      </c>
      <c r="J28" s="11">
        <f t="shared" si="2"/>
        <v>37.42</v>
      </c>
      <c r="K28" s="20">
        <f t="shared" si="3"/>
        <v>44.904000000000003</v>
      </c>
    </row>
    <row r="29" spans="1:11" ht="82.5" customHeight="1" x14ac:dyDescent="0.2">
      <c r="A29" s="162" t="e" vm="27">
        <v>#VALUE!</v>
      </c>
      <c r="B29" s="163"/>
      <c r="C29" s="84" t="s">
        <v>154</v>
      </c>
      <c r="D29" s="84"/>
      <c r="E29" s="84"/>
      <c r="F29" s="84"/>
      <c r="G29" s="84"/>
      <c r="H29" s="5">
        <v>1</v>
      </c>
      <c r="I29" s="13">
        <v>41.58</v>
      </c>
      <c r="J29" s="11">
        <f t="shared" si="2"/>
        <v>41.58</v>
      </c>
      <c r="K29" s="20">
        <f t="shared" si="3"/>
        <v>49.895999999999994</v>
      </c>
    </row>
    <row r="30" spans="1:11" ht="82.5" customHeight="1" x14ac:dyDescent="0.2">
      <c r="A30" s="162" t="e" vm="28">
        <v>#VALUE!</v>
      </c>
      <c r="B30" s="163"/>
      <c r="C30" s="84" t="s">
        <v>156</v>
      </c>
      <c r="D30" s="84"/>
      <c r="E30" s="84"/>
      <c r="F30" s="84"/>
      <c r="G30" s="84"/>
      <c r="H30" s="5">
        <v>1</v>
      </c>
      <c r="I30" s="13">
        <v>37.42</v>
      </c>
      <c r="J30" s="11">
        <f t="shared" si="2"/>
        <v>37.42</v>
      </c>
      <c r="K30" s="20">
        <f t="shared" si="3"/>
        <v>44.904000000000003</v>
      </c>
    </row>
    <row r="31" spans="1:11" ht="82.5" customHeight="1" x14ac:dyDescent="0.2">
      <c r="A31" s="162" t="e" vm="29">
        <v>#VALUE!</v>
      </c>
      <c r="B31" s="163"/>
      <c r="C31" s="84" t="s">
        <v>155</v>
      </c>
      <c r="D31" s="84"/>
      <c r="E31" s="84"/>
      <c r="F31" s="84"/>
      <c r="G31" s="84"/>
      <c r="H31" s="5">
        <v>1</v>
      </c>
      <c r="I31" s="13">
        <v>33.25</v>
      </c>
      <c r="J31" s="11">
        <f t="shared" si="2"/>
        <v>33.25</v>
      </c>
      <c r="K31" s="20">
        <f t="shared" si="3"/>
        <v>39.9</v>
      </c>
    </row>
    <row r="32" spans="1:11" ht="82.5" customHeight="1" x14ac:dyDescent="0.2">
      <c r="A32" s="162" t="e" vm="30">
        <v>#VALUE!</v>
      </c>
      <c r="B32" s="163"/>
      <c r="C32" s="84" t="s">
        <v>152</v>
      </c>
      <c r="D32" s="84"/>
      <c r="E32" s="84"/>
      <c r="F32" s="84"/>
      <c r="G32" s="84"/>
      <c r="H32" s="5">
        <v>1</v>
      </c>
      <c r="I32" s="13">
        <v>18.25</v>
      </c>
      <c r="J32" s="11">
        <f t="shared" si="2"/>
        <v>18.25</v>
      </c>
      <c r="K32" s="20">
        <f t="shared" si="3"/>
        <v>21.9</v>
      </c>
    </row>
    <row r="33" spans="1:11" ht="82.5" customHeight="1" x14ac:dyDescent="0.2">
      <c r="A33" s="162" t="e" vm="31">
        <v>#VALUE!</v>
      </c>
      <c r="B33" s="163"/>
      <c r="C33" s="84" t="s">
        <v>147</v>
      </c>
      <c r="D33" s="84"/>
      <c r="E33" s="84"/>
      <c r="F33" s="84"/>
      <c r="G33" s="84"/>
      <c r="H33" s="5">
        <v>1</v>
      </c>
      <c r="I33" s="13">
        <v>29.08</v>
      </c>
      <c r="J33" s="11">
        <f t="shared" si="2"/>
        <v>29.08</v>
      </c>
      <c r="K33" s="20">
        <f t="shared" si="3"/>
        <v>34.895999999999994</v>
      </c>
    </row>
    <row r="34" spans="1:11" ht="82.5" customHeight="1" x14ac:dyDescent="0.2">
      <c r="A34" s="162" t="e" vm="32">
        <v>#VALUE!</v>
      </c>
      <c r="B34" s="163"/>
      <c r="C34" s="84" t="s">
        <v>148</v>
      </c>
      <c r="D34" s="84"/>
      <c r="E34" s="84"/>
      <c r="F34" s="84"/>
      <c r="G34" s="84"/>
      <c r="H34" s="5">
        <v>1</v>
      </c>
      <c r="I34" s="13">
        <v>37.42</v>
      </c>
      <c r="J34" s="11">
        <f t="shared" ref="J34:J35" si="4">+H34*I34</f>
        <v>37.42</v>
      </c>
      <c r="K34" s="20">
        <f t="shared" si="3"/>
        <v>44.904000000000003</v>
      </c>
    </row>
    <row r="35" spans="1:11" ht="82.5" customHeight="1" x14ac:dyDescent="0.2">
      <c r="A35" s="162" t="e" vm="33">
        <v>#VALUE!</v>
      </c>
      <c r="B35" s="163"/>
      <c r="C35" s="84" t="s">
        <v>149</v>
      </c>
      <c r="D35" s="84"/>
      <c r="E35" s="84"/>
      <c r="F35" s="84"/>
      <c r="G35" s="84"/>
      <c r="H35" s="5">
        <v>1</v>
      </c>
      <c r="I35" s="13">
        <v>24.92</v>
      </c>
      <c r="J35" s="11">
        <f t="shared" si="4"/>
        <v>24.92</v>
      </c>
      <c r="K35" s="20">
        <f t="shared" si="3"/>
        <v>29.904</v>
      </c>
    </row>
    <row r="36" spans="1:11" ht="82.5" customHeight="1" thickBot="1" x14ac:dyDescent="0.25">
      <c r="A36" s="162" t="e" vm="34">
        <v>#VALUE!</v>
      </c>
      <c r="B36" s="163"/>
      <c r="C36" s="84" t="s">
        <v>151</v>
      </c>
      <c r="D36" s="84"/>
      <c r="E36" s="84"/>
      <c r="F36" s="84"/>
      <c r="G36" s="84"/>
      <c r="H36" s="5">
        <v>1</v>
      </c>
      <c r="I36" s="13">
        <v>78.83</v>
      </c>
      <c r="J36" s="11">
        <f t="shared" si="2"/>
        <v>78.83</v>
      </c>
      <c r="K36" s="20">
        <f t="shared" si="3"/>
        <v>94.595999999999989</v>
      </c>
    </row>
    <row r="37" spans="1:11" s="3" customFormat="1" ht="19.149999999999999" customHeight="1" x14ac:dyDescent="0.3">
      <c r="A37" s="122" t="s">
        <v>9</v>
      </c>
      <c r="B37" s="123"/>
      <c r="C37" s="123"/>
      <c r="D37" s="123" t="s">
        <v>3</v>
      </c>
      <c r="E37" s="123"/>
      <c r="F37" s="123"/>
      <c r="G37" s="123" t="s">
        <v>8</v>
      </c>
      <c r="H37" s="123"/>
      <c r="I37" s="123"/>
      <c r="J37" s="123"/>
      <c r="K37" s="124"/>
    </row>
    <row r="38" spans="1:11" s="4" customFormat="1" ht="19.149999999999999" customHeight="1" x14ac:dyDescent="0.25">
      <c r="A38" s="125">
        <f>G38/1.2</f>
        <v>1954.6800000000007</v>
      </c>
      <c r="B38" s="109"/>
      <c r="C38" s="109"/>
      <c r="D38" s="109">
        <f>0.2*A38</f>
        <v>390.93600000000015</v>
      </c>
      <c r="E38" s="109"/>
      <c r="F38" s="109"/>
      <c r="G38" s="109">
        <f>SUM(K10:K36)</f>
        <v>2345.6160000000009</v>
      </c>
      <c r="H38" s="109"/>
      <c r="I38" s="109"/>
      <c r="J38" s="109"/>
      <c r="K38" s="110"/>
    </row>
    <row r="39" spans="1:11" ht="19.149999999999999" customHeight="1" x14ac:dyDescent="0.2">
      <c r="A39" s="21"/>
      <c r="B39" s="12"/>
      <c r="C39" s="12"/>
      <c r="D39" s="107" t="s">
        <v>22</v>
      </c>
      <c r="E39" s="107"/>
      <c r="F39" s="108"/>
      <c r="G39" s="109">
        <f>G38*0.7</f>
        <v>1641.9312000000004</v>
      </c>
      <c r="H39" s="109"/>
      <c r="I39" s="109"/>
      <c r="J39" s="109"/>
      <c r="K39" s="110"/>
    </row>
    <row r="40" spans="1:11" ht="19.149999999999999" customHeight="1" x14ac:dyDescent="0.2">
      <c r="A40" s="22"/>
      <c r="B40" s="27"/>
      <c r="C40" s="27"/>
      <c r="D40" s="114" t="s">
        <v>21</v>
      </c>
      <c r="E40" s="114"/>
      <c r="F40" s="115"/>
      <c r="G40" s="109">
        <f>G38-G39</f>
        <v>703.68480000000045</v>
      </c>
      <c r="H40" s="109"/>
      <c r="I40" s="109"/>
      <c r="J40" s="109"/>
      <c r="K40" s="110"/>
    </row>
    <row r="41" spans="1:11" ht="18.75" thickBot="1" x14ac:dyDescent="0.3">
      <c r="A41" s="94" t="s">
        <v>1</v>
      </c>
      <c r="B41" s="95"/>
      <c r="C41" s="95"/>
      <c r="D41" s="95"/>
      <c r="E41" s="95"/>
      <c r="F41" s="95"/>
      <c r="G41" s="95"/>
      <c r="H41" s="95"/>
      <c r="I41" s="95"/>
      <c r="J41" s="95"/>
      <c r="K41" s="96"/>
    </row>
    <row r="42" spans="1:11" ht="32.450000000000003" customHeight="1" x14ac:dyDescent="0.2">
      <c r="A42" s="97" t="s">
        <v>14</v>
      </c>
      <c r="B42" s="98"/>
      <c r="C42" s="98"/>
      <c r="D42" s="98"/>
      <c r="E42" s="98"/>
      <c r="F42" s="98"/>
      <c r="G42" s="98"/>
      <c r="H42" s="98"/>
      <c r="I42" s="98"/>
      <c r="J42" s="98"/>
      <c r="K42" s="99"/>
    </row>
    <row r="43" spans="1:11" ht="409.6" customHeight="1" thickBot="1" x14ac:dyDescent="0.25">
      <c r="A43" s="100"/>
      <c r="B43" s="101"/>
      <c r="C43" s="101"/>
      <c r="D43" s="101"/>
      <c r="E43" s="101"/>
      <c r="F43" s="101"/>
      <c r="G43" s="101"/>
      <c r="H43" s="101"/>
      <c r="I43" s="101"/>
      <c r="J43" s="101"/>
      <c r="K43" s="102"/>
    </row>
    <row r="44" spans="1:11" x14ac:dyDescent="0.2">
      <c r="A44" s="103" t="s">
        <v>19</v>
      </c>
      <c r="B44" s="103"/>
      <c r="C44" s="103"/>
      <c r="D44" s="103"/>
      <c r="E44" s="103"/>
      <c r="F44" s="103"/>
      <c r="G44" s="103"/>
      <c r="H44" s="103"/>
      <c r="I44" s="103"/>
      <c r="J44" s="103"/>
      <c r="K44" s="103"/>
    </row>
    <row r="45" spans="1:11" ht="15" x14ac:dyDescent="0.25">
      <c r="C45"/>
      <c r="J45" s="8"/>
    </row>
  </sheetData>
  <mergeCells count="62">
    <mergeCell ref="C33:G33"/>
    <mergeCell ref="C36:G36"/>
    <mergeCell ref="A26:B26"/>
    <mergeCell ref="A27:B27"/>
    <mergeCell ref="A31:B31"/>
    <mergeCell ref="A33:B33"/>
    <mergeCell ref="A36:B36"/>
    <mergeCell ref="C26:G26"/>
    <mergeCell ref="A34:B34"/>
    <mergeCell ref="C34:G34"/>
    <mergeCell ref="A35:B35"/>
    <mergeCell ref="C35:G35"/>
    <mergeCell ref="A28:B28"/>
    <mergeCell ref="A29:B29"/>
    <mergeCell ref="A30:B30"/>
    <mergeCell ref="C27:G27"/>
    <mergeCell ref="A44:K44"/>
    <mergeCell ref="A38:C38"/>
    <mergeCell ref="D38:F38"/>
    <mergeCell ref="G38:K38"/>
    <mergeCell ref="D39:F39"/>
    <mergeCell ref="G39:K39"/>
    <mergeCell ref="D40:F40"/>
    <mergeCell ref="G40:K40"/>
    <mergeCell ref="A37:C37"/>
    <mergeCell ref="D37:F37"/>
    <mergeCell ref="G37:K37"/>
    <mergeCell ref="A41:K41"/>
    <mergeCell ref="A42:K43"/>
    <mergeCell ref="G11:J11"/>
    <mergeCell ref="A12:D12"/>
    <mergeCell ref="G14:J14"/>
    <mergeCell ref="A15:I15"/>
    <mergeCell ref="A16:B16"/>
    <mergeCell ref="C16:G16"/>
    <mergeCell ref="A17:K17"/>
    <mergeCell ref="A18:B18"/>
    <mergeCell ref="C18:G18"/>
    <mergeCell ref="A25:B25"/>
    <mergeCell ref="C25:G25"/>
    <mergeCell ref="A24:K24"/>
    <mergeCell ref="A21:K21"/>
    <mergeCell ref="A19:B19"/>
    <mergeCell ref="A20:B20"/>
    <mergeCell ref="A22:B22"/>
    <mergeCell ref="A23:B23"/>
    <mergeCell ref="C19:G19"/>
    <mergeCell ref="C20:G20"/>
    <mergeCell ref="C22:G22"/>
    <mergeCell ref="C23:G23"/>
    <mergeCell ref="G10:J10"/>
    <mergeCell ref="G6:I6"/>
    <mergeCell ref="J6:K6"/>
    <mergeCell ref="G7:J7"/>
    <mergeCell ref="G8:J8"/>
    <mergeCell ref="G9:J9"/>
    <mergeCell ref="A32:B32"/>
    <mergeCell ref="C32:G32"/>
    <mergeCell ref="C28:G28"/>
    <mergeCell ref="C29:G29"/>
    <mergeCell ref="C30:G30"/>
    <mergeCell ref="C31:G31"/>
  </mergeCells>
  <hyperlinks>
    <hyperlink ref="A11" r:id="rId1" xr:uid="{326F9EAC-BC0D-42D4-8A45-3381A36CFDA0}"/>
    <hyperlink ref="A12" r:id="rId2" xr:uid="{28E4811A-0050-4234-A16B-E1D49FFA2F01}"/>
  </hyperlinks>
  <pageMargins left="0.51181102362204722" right="0.31496062992125984" top="0.39370078740157483" bottom="0.15748031496062992" header="0.31496062992125984" footer="0.31496062992125984"/>
  <pageSetup paperSize="9" scale="56" fitToHeight="0" orientation="portrait" horizontalDpi="4294967293" r:id="rId3"/>
  <drawing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B21A6D-0EE7-48FF-A590-0363631C4E37}">
  <sheetPr>
    <pageSetUpPr fitToPage="1"/>
  </sheetPr>
  <dimension ref="A2:K58"/>
  <sheetViews>
    <sheetView tabSelected="1" zoomScale="75" zoomScaleNormal="75" workbookViewId="0">
      <selection activeCell="H51" sqref="H51"/>
    </sheetView>
  </sheetViews>
  <sheetFormatPr baseColWidth="10" defaultColWidth="11.42578125" defaultRowHeight="14.25" x14ac:dyDescent="0.2"/>
  <cols>
    <col min="1" max="1" width="11.42578125" style="1"/>
    <col min="2" max="2" width="19.28515625" style="1" customWidth="1"/>
    <col min="3" max="4" width="19" style="1" customWidth="1"/>
    <col min="5" max="5" width="10.42578125" style="1" customWidth="1"/>
    <col min="6" max="6" width="12.42578125" style="1" customWidth="1"/>
    <col min="7" max="7" width="44.28515625" style="1" customWidth="1"/>
    <col min="8" max="8" width="5.42578125" style="1" customWidth="1"/>
    <col min="9" max="9" width="14.140625" style="1" hidden="1" customWidth="1"/>
    <col min="10" max="10" width="15.140625" style="1" customWidth="1"/>
    <col min="11" max="11" width="17" style="1" customWidth="1"/>
    <col min="12" max="16384" width="11.42578125" style="1"/>
  </cols>
  <sheetData>
    <row r="2" spans="1:11" ht="14.25" customHeight="1" x14ac:dyDescent="0.2">
      <c r="F2" s="2"/>
      <c r="G2" s="2"/>
      <c r="H2" s="2"/>
      <c r="I2" s="2"/>
      <c r="J2" s="2"/>
    </row>
    <row r="3" spans="1:11" ht="14.25" customHeight="1" x14ac:dyDescent="0.2">
      <c r="F3" s="2"/>
      <c r="G3" s="2"/>
      <c r="H3" s="2"/>
      <c r="I3" s="2"/>
      <c r="J3" s="2"/>
    </row>
    <row r="5" spans="1:11" ht="13.9" customHeight="1" x14ac:dyDescent="0.2"/>
    <row r="6" spans="1:11" ht="19.149999999999999" customHeight="1" x14ac:dyDescent="0.35">
      <c r="G6" s="64" t="s">
        <v>182</v>
      </c>
      <c r="H6" s="64"/>
      <c r="I6" s="64"/>
      <c r="J6" s="65"/>
      <c r="K6" s="65"/>
    </row>
    <row r="7" spans="1:11" s="4" customFormat="1" ht="19.149999999999999" customHeight="1" x14ac:dyDescent="0.25">
      <c r="A7" s="44" t="s">
        <v>71</v>
      </c>
      <c r="B7" s="15"/>
      <c r="C7" s="15"/>
      <c r="E7" s="185" t="s">
        <v>178</v>
      </c>
      <c r="F7" s="185"/>
      <c r="G7" s="175"/>
      <c r="H7" s="176"/>
      <c r="I7" s="176"/>
      <c r="J7" s="177"/>
    </row>
    <row r="8" spans="1:11" s="4" customFormat="1" ht="19.149999999999999" customHeight="1" x14ac:dyDescent="0.3">
      <c r="A8" s="16" t="s">
        <v>6</v>
      </c>
      <c r="E8" s="185" t="s">
        <v>179</v>
      </c>
      <c r="F8" s="185"/>
      <c r="G8" s="178"/>
      <c r="H8" s="179"/>
      <c r="I8" s="179"/>
      <c r="J8" s="180"/>
    </row>
    <row r="9" spans="1:11" s="4" customFormat="1" ht="19.149999999999999" customHeight="1" x14ac:dyDescent="0.3">
      <c r="A9" s="16" t="s">
        <v>10</v>
      </c>
      <c r="E9" s="185" t="s">
        <v>180</v>
      </c>
      <c r="F9" s="185"/>
      <c r="G9" s="178"/>
      <c r="H9" s="179"/>
      <c r="I9" s="179"/>
      <c r="J9" s="180"/>
    </row>
    <row r="10" spans="1:11" s="4" customFormat="1" ht="19.149999999999999" customHeight="1" x14ac:dyDescent="0.3">
      <c r="A10" s="16" t="s">
        <v>15</v>
      </c>
      <c r="E10" s="185" t="s">
        <v>181</v>
      </c>
      <c r="F10" s="185"/>
      <c r="G10" s="172"/>
      <c r="H10" s="173"/>
      <c r="I10" s="173"/>
      <c r="J10" s="174"/>
    </row>
    <row r="11" spans="1:11" s="19" customFormat="1" ht="19.149999999999999" customHeight="1" x14ac:dyDescent="0.3">
      <c r="A11" s="17" t="s">
        <v>16</v>
      </c>
      <c r="B11" s="4"/>
      <c r="G11" s="181"/>
      <c r="H11" s="181"/>
      <c r="I11" s="181"/>
      <c r="J11" s="181"/>
    </row>
    <row r="12" spans="1:11" s="19" customFormat="1" ht="19.149999999999999" customHeight="1" x14ac:dyDescent="0.35">
      <c r="A12" s="152" t="s">
        <v>114</v>
      </c>
      <c r="B12" s="153"/>
      <c r="C12" s="153"/>
      <c r="D12" s="153"/>
      <c r="G12" s="52"/>
      <c r="H12" s="53"/>
      <c r="I12" s="53"/>
      <c r="J12" s="53"/>
    </row>
    <row r="13" spans="1:11" s="19" customFormat="1" ht="13.5" customHeight="1" x14ac:dyDescent="0.35">
      <c r="A13" s="62"/>
      <c r="B13" s="63"/>
      <c r="C13" s="63"/>
      <c r="D13" s="63"/>
      <c r="G13" s="52"/>
      <c r="H13" s="53"/>
      <c r="I13" s="53"/>
      <c r="J13" s="53"/>
    </row>
    <row r="14" spans="1:11" ht="14.25" customHeight="1" x14ac:dyDescent="0.25">
      <c r="A14" s="15" t="s">
        <v>127</v>
      </c>
      <c r="G14" s="132"/>
      <c r="H14" s="133"/>
      <c r="I14" s="133"/>
      <c r="J14" s="133"/>
    </row>
    <row r="15" spans="1:11" s="18" customFormat="1" ht="14.45" customHeight="1" thickBot="1" x14ac:dyDescent="0.3">
      <c r="A15" s="134"/>
      <c r="B15" s="134"/>
      <c r="C15" s="134"/>
      <c r="D15" s="134"/>
      <c r="E15" s="134"/>
      <c r="F15" s="134"/>
      <c r="G15" s="134"/>
      <c r="H15" s="134"/>
      <c r="I15" s="134"/>
    </row>
    <row r="16" spans="1:11" s="3" customFormat="1" ht="27" customHeight="1" x14ac:dyDescent="0.3">
      <c r="A16" s="167" t="s">
        <v>17</v>
      </c>
      <c r="B16" s="168"/>
      <c r="C16" s="169" t="s">
        <v>18</v>
      </c>
      <c r="D16" s="170"/>
      <c r="E16" s="170"/>
      <c r="F16" s="170"/>
      <c r="G16" s="171"/>
      <c r="H16" s="60" t="s">
        <v>11</v>
      </c>
      <c r="I16" s="66" t="s">
        <v>12</v>
      </c>
      <c r="J16" s="67" t="s">
        <v>186</v>
      </c>
      <c r="K16" s="51" t="s">
        <v>7</v>
      </c>
    </row>
    <row r="17" spans="1:11" s="3" customFormat="1" ht="36.75" customHeight="1" x14ac:dyDescent="0.3">
      <c r="A17" s="195" t="s">
        <v>158</v>
      </c>
      <c r="B17" s="196"/>
      <c r="C17" s="196"/>
      <c r="D17" s="196"/>
      <c r="E17" s="196"/>
      <c r="F17" s="196"/>
      <c r="G17" s="196"/>
      <c r="H17" s="196"/>
      <c r="I17" s="196"/>
      <c r="J17" s="196"/>
      <c r="K17" s="197"/>
    </row>
    <row r="18" spans="1:11" ht="108" customHeight="1" x14ac:dyDescent="0.2">
      <c r="A18" s="81" t="e" vm="35">
        <v>#VALUE!</v>
      </c>
      <c r="B18" s="82"/>
      <c r="C18" s="84" t="s">
        <v>160</v>
      </c>
      <c r="D18" s="84"/>
      <c r="E18" s="84"/>
      <c r="F18" s="84"/>
      <c r="G18" s="84"/>
      <c r="H18" s="68"/>
      <c r="I18" s="13">
        <v>832.5</v>
      </c>
      <c r="J18" s="10">
        <f>I18*1.2</f>
        <v>999</v>
      </c>
      <c r="K18" s="10">
        <f>H18*J18</f>
        <v>0</v>
      </c>
    </row>
    <row r="19" spans="1:11" ht="108" customHeight="1" x14ac:dyDescent="0.2">
      <c r="A19" s="81" t="e" vm="36">
        <v>#VALUE!</v>
      </c>
      <c r="B19" s="82"/>
      <c r="C19" s="84" t="s">
        <v>161</v>
      </c>
      <c r="D19" s="84"/>
      <c r="E19" s="84"/>
      <c r="F19" s="84"/>
      <c r="G19" s="84"/>
      <c r="H19" s="68"/>
      <c r="I19" s="218">
        <v>999.17</v>
      </c>
      <c r="J19" s="10">
        <f t="shared" ref="J19:J28" si="0">I19*1.2</f>
        <v>1199.0039999999999</v>
      </c>
      <c r="K19" s="10">
        <f t="shared" ref="K19:K28" si="1">H19*J19</f>
        <v>0</v>
      </c>
    </row>
    <row r="20" spans="1:11" ht="108" customHeight="1" x14ac:dyDescent="0.2">
      <c r="A20" s="81" t="e" vm="37">
        <v>#VALUE!</v>
      </c>
      <c r="B20" s="82"/>
      <c r="C20" s="84" t="s">
        <v>162</v>
      </c>
      <c r="D20" s="84"/>
      <c r="E20" s="84"/>
      <c r="F20" s="84"/>
      <c r="G20" s="84"/>
      <c r="H20" s="68"/>
      <c r="I20" s="218">
        <v>999.17</v>
      </c>
      <c r="J20" s="10">
        <f t="shared" si="0"/>
        <v>1199.0039999999999</v>
      </c>
      <c r="K20" s="10">
        <f t="shared" si="1"/>
        <v>0</v>
      </c>
    </row>
    <row r="21" spans="1:11" ht="108" customHeight="1" x14ac:dyDescent="0.2">
      <c r="A21" s="81" t="e" vm="38">
        <v>#VALUE!</v>
      </c>
      <c r="B21" s="82"/>
      <c r="C21" s="84" t="s">
        <v>159</v>
      </c>
      <c r="D21" s="84"/>
      <c r="E21" s="84"/>
      <c r="F21" s="84"/>
      <c r="G21" s="84"/>
      <c r="H21" s="68"/>
      <c r="I21" s="218">
        <v>1124.17</v>
      </c>
      <c r="J21" s="10">
        <f t="shared" si="0"/>
        <v>1349.0040000000001</v>
      </c>
      <c r="K21" s="10">
        <f t="shared" si="1"/>
        <v>0</v>
      </c>
    </row>
    <row r="22" spans="1:11" ht="107.25" customHeight="1" x14ac:dyDescent="0.2">
      <c r="A22" s="81" t="e" vm="39">
        <v>#VALUE!</v>
      </c>
      <c r="B22" s="82"/>
      <c r="C22" s="84" t="s">
        <v>163</v>
      </c>
      <c r="D22" s="84"/>
      <c r="E22" s="84"/>
      <c r="F22" s="84"/>
      <c r="G22" s="84"/>
      <c r="H22" s="68"/>
      <c r="I22" s="218">
        <v>832.5</v>
      </c>
      <c r="J22" s="10">
        <f t="shared" si="0"/>
        <v>999</v>
      </c>
      <c r="K22" s="10">
        <f t="shared" si="1"/>
        <v>0</v>
      </c>
    </row>
    <row r="23" spans="1:11" ht="108" customHeight="1" x14ac:dyDescent="0.2">
      <c r="A23" s="81" t="e" vm="40">
        <v>#VALUE!</v>
      </c>
      <c r="B23" s="82"/>
      <c r="C23" s="84" t="s">
        <v>164</v>
      </c>
      <c r="D23" s="84"/>
      <c r="E23" s="84"/>
      <c r="F23" s="84"/>
      <c r="G23" s="84"/>
      <c r="H23" s="68"/>
      <c r="I23" s="218">
        <v>999.17</v>
      </c>
      <c r="J23" s="10">
        <f t="shared" si="0"/>
        <v>1199.0039999999999</v>
      </c>
      <c r="K23" s="10">
        <f t="shared" si="1"/>
        <v>0</v>
      </c>
    </row>
    <row r="24" spans="1:11" ht="108" customHeight="1" x14ac:dyDescent="0.2">
      <c r="A24" s="81" t="e" vm="41">
        <v>#VALUE!</v>
      </c>
      <c r="B24" s="82"/>
      <c r="C24" s="84" t="s">
        <v>165</v>
      </c>
      <c r="D24" s="84"/>
      <c r="E24" s="84"/>
      <c r="F24" s="84"/>
      <c r="G24" s="84"/>
      <c r="H24" s="68"/>
      <c r="I24" s="218">
        <v>1165.83</v>
      </c>
      <c r="J24" s="10">
        <f t="shared" si="0"/>
        <v>1398.9959999999999</v>
      </c>
      <c r="K24" s="10">
        <f t="shared" si="1"/>
        <v>0</v>
      </c>
    </row>
    <row r="25" spans="1:11" ht="107.25" customHeight="1" x14ac:dyDescent="0.2">
      <c r="A25" s="81" t="e" vm="42">
        <v>#VALUE!</v>
      </c>
      <c r="B25" s="82"/>
      <c r="C25" s="84" t="s">
        <v>166</v>
      </c>
      <c r="D25" s="84"/>
      <c r="E25" s="84"/>
      <c r="F25" s="84"/>
      <c r="G25" s="84"/>
      <c r="H25" s="68"/>
      <c r="I25" s="218">
        <v>1332.5</v>
      </c>
      <c r="J25" s="10">
        <f t="shared" si="0"/>
        <v>1599</v>
      </c>
      <c r="K25" s="10">
        <f t="shared" si="1"/>
        <v>0</v>
      </c>
    </row>
    <row r="26" spans="1:11" ht="107.25" customHeight="1" x14ac:dyDescent="0.2">
      <c r="A26" s="81" t="e" vm="43">
        <v>#VALUE!</v>
      </c>
      <c r="B26" s="82"/>
      <c r="C26" s="84" t="s">
        <v>167</v>
      </c>
      <c r="D26" s="84"/>
      <c r="E26" s="84"/>
      <c r="F26" s="84"/>
      <c r="G26" s="84"/>
      <c r="H26" s="68"/>
      <c r="I26" s="218">
        <v>1165.83</v>
      </c>
      <c r="J26" s="10">
        <f t="shared" si="0"/>
        <v>1398.9959999999999</v>
      </c>
      <c r="K26" s="10">
        <f t="shared" si="1"/>
        <v>0</v>
      </c>
    </row>
    <row r="27" spans="1:11" ht="107.25" customHeight="1" x14ac:dyDescent="0.2">
      <c r="A27" s="81" t="e" vm="44">
        <v>#VALUE!</v>
      </c>
      <c r="B27" s="82"/>
      <c r="C27" s="84" t="s">
        <v>168</v>
      </c>
      <c r="D27" s="84"/>
      <c r="E27" s="84"/>
      <c r="F27" s="84"/>
      <c r="G27" s="84"/>
      <c r="H27" s="68"/>
      <c r="I27" s="218">
        <v>1332.5</v>
      </c>
      <c r="J27" s="10">
        <f t="shared" si="0"/>
        <v>1599</v>
      </c>
      <c r="K27" s="10">
        <f t="shared" si="1"/>
        <v>0</v>
      </c>
    </row>
    <row r="28" spans="1:11" ht="114" customHeight="1" x14ac:dyDescent="0.2">
      <c r="A28" s="81" t="e" vm="45">
        <v>#VALUE!</v>
      </c>
      <c r="B28" s="82"/>
      <c r="C28" s="84" t="s">
        <v>188</v>
      </c>
      <c r="D28" s="84"/>
      <c r="E28" s="84"/>
      <c r="F28" s="84"/>
      <c r="G28" s="84"/>
      <c r="H28" s="68"/>
      <c r="I28" s="218">
        <v>499.17</v>
      </c>
      <c r="J28" s="10">
        <f t="shared" si="0"/>
        <v>599.00400000000002</v>
      </c>
      <c r="K28" s="10">
        <f t="shared" si="1"/>
        <v>0</v>
      </c>
    </row>
    <row r="29" spans="1:11" s="3" customFormat="1" ht="36.75" customHeight="1" x14ac:dyDescent="0.3">
      <c r="A29" s="198" t="s">
        <v>135</v>
      </c>
      <c r="B29" s="199"/>
      <c r="C29" s="199"/>
      <c r="D29" s="199"/>
      <c r="E29" s="199"/>
      <c r="F29" s="199"/>
      <c r="G29" s="199"/>
      <c r="H29" s="199"/>
      <c r="I29" s="199"/>
      <c r="J29" s="199"/>
      <c r="K29" s="200"/>
    </row>
    <row r="30" spans="1:11" ht="133.5" customHeight="1" x14ac:dyDescent="0.2">
      <c r="A30" s="81" t="e" vm="19">
        <v>#VALUE!</v>
      </c>
      <c r="B30" s="82"/>
      <c r="C30" s="84" t="s">
        <v>174</v>
      </c>
      <c r="D30" s="84"/>
      <c r="E30" s="84"/>
      <c r="F30" s="84"/>
      <c r="G30" s="84"/>
      <c r="H30" s="68"/>
      <c r="I30" s="218">
        <v>182.5</v>
      </c>
      <c r="J30" s="10">
        <f>I30*1.2</f>
        <v>219</v>
      </c>
      <c r="K30" s="10">
        <f>H30*J30</f>
        <v>0</v>
      </c>
    </row>
    <row r="31" spans="1:11" ht="134.25" customHeight="1" x14ac:dyDescent="0.2">
      <c r="A31" s="81" t="e" vm="20">
        <v>#VALUE!</v>
      </c>
      <c r="B31" s="82"/>
      <c r="C31" s="84" t="s">
        <v>173</v>
      </c>
      <c r="D31" s="84"/>
      <c r="E31" s="84"/>
      <c r="F31" s="84"/>
      <c r="G31" s="84"/>
      <c r="H31" s="68"/>
      <c r="I31" s="218">
        <v>274.17</v>
      </c>
      <c r="J31" s="10">
        <f t="shared" ref="J31:J32" si="2">I31*1.2</f>
        <v>329.00400000000002</v>
      </c>
      <c r="K31" s="10">
        <f t="shared" ref="K31:K32" si="3">H31*J31</f>
        <v>0</v>
      </c>
    </row>
    <row r="32" spans="1:11" ht="134.25" customHeight="1" x14ac:dyDescent="0.2">
      <c r="A32" s="81" t="e" vm="21">
        <v>#VALUE!</v>
      </c>
      <c r="B32" s="82"/>
      <c r="C32" s="84" t="s">
        <v>172</v>
      </c>
      <c r="D32" s="84"/>
      <c r="E32" s="84"/>
      <c r="F32" s="84"/>
      <c r="G32" s="84"/>
      <c r="H32" s="68"/>
      <c r="I32" s="218">
        <v>382.5</v>
      </c>
      <c r="J32" s="10">
        <f t="shared" si="2"/>
        <v>459</v>
      </c>
      <c r="K32" s="10">
        <f t="shared" si="3"/>
        <v>0</v>
      </c>
    </row>
    <row r="33" spans="1:11" s="3" customFormat="1" ht="36.75" customHeight="1" x14ac:dyDescent="0.3">
      <c r="A33" s="198" t="s">
        <v>138</v>
      </c>
      <c r="B33" s="199"/>
      <c r="C33" s="199"/>
      <c r="D33" s="199"/>
      <c r="E33" s="199"/>
      <c r="F33" s="199"/>
      <c r="G33" s="199"/>
      <c r="H33" s="199"/>
      <c r="I33" s="199"/>
      <c r="J33" s="199"/>
      <c r="K33" s="200"/>
    </row>
    <row r="34" spans="1:11" ht="134.25" customHeight="1" x14ac:dyDescent="0.2">
      <c r="A34" s="81" t="e" vm="22">
        <v>#VALUE!</v>
      </c>
      <c r="B34" s="82"/>
      <c r="C34" s="84" t="s">
        <v>171</v>
      </c>
      <c r="D34" s="84"/>
      <c r="E34" s="84"/>
      <c r="F34" s="84"/>
      <c r="G34" s="84"/>
      <c r="H34" s="68"/>
      <c r="I34" s="218">
        <v>274.17</v>
      </c>
      <c r="J34" s="10">
        <f>I34*1.2</f>
        <v>329.00400000000002</v>
      </c>
      <c r="K34" s="10">
        <f>H34*J34</f>
        <v>0</v>
      </c>
    </row>
    <row r="35" spans="1:11" ht="133.5" customHeight="1" x14ac:dyDescent="0.2">
      <c r="A35" s="81" t="e" vm="23">
        <v>#VALUE!</v>
      </c>
      <c r="B35" s="82"/>
      <c r="C35" s="84" t="s">
        <v>170</v>
      </c>
      <c r="D35" s="84"/>
      <c r="E35" s="84"/>
      <c r="F35" s="84"/>
      <c r="G35" s="84"/>
      <c r="H35" s="68"/>
      <c r="I35" s="218">
        <v>374.17</v>
      </c>
      <c r="J35" s="10">
        <f>I35*1.2</f>
        <v>449.00400000000002</v>
      </c>
      <c r="K35" s="10">
        <f>H35*J35</f>
        <v>0</v>
      </c>
    </row>
    <row r="36" spans="1:11" s="3" customFormat="1" ht="36.75" customHeight="1" x14ac:dyDescent="0.3">
      <c r="A36" s="198" t="s">
        <v>169</v>
      </c>
      <c r="B36" s="199"/>
      <c r="C36" s="199"/>
      <c r="D36" s="199"/>
      <c r="E36" s="199"/>
      <c r="F36" s="199"/>
      <c r="G36" s="199"/>
      <c r="H36" s="199"/>
      <c r="I36" s="199"/>
      <c r="J36" s="199"/>
      <c r="K36" s="200"/>
    </row>
    <row r="37" spans="1:11" ht="134.25" customHeight="1" x14ac:dyDescent="0.2">
      <c r="A37" s="81" t="e" vm="46">
        <v>#VALUE!</v>
      </c>
      <c r="B37" s="82"/>
      <c r="C37" s="84" t="s">
        <v>175</v>
      </c>
      <c r="D37" s="84"/>
      <c r="E37" s="84"/>
      <c r="F37" s="84"/>
      <c r="G37" s="84"/>
      <c r="H37" s="68"/>
      <c r="I37" s="218">
        <v>457.5</v>
      </c>
      <c r="J37" s="10">
        <f>I37*1.2</f>
        <v>549</v>
      </c>
      <c r="K37" s="10">
        <f>H37*J37</f>
        <v>0</v>
      </c>
    </row>
    <row r="38" spans="1:11" ht="133.5" customHeight="1" x14ac:dyDescent="0.2">
      <c r="A38" s="81" t="e" vm="47">
        <v>#VALUE!</v>
      </c>
      <c r="B38" s="82"/>
      <c r="C38" s="84" t="s">
        <v>176</v>
      </c>
      <c r="D38" s="84"/>
      <c r="E38" s="84"/>
      <c r="F38" s="84"/>
      <c r="G38" s="84"/>
      <c r="H38" s="68"/>
      <c r="I38" s="218">
        <v>182.5</v>
      </c>
      <c r="J38" s="10">
        <f>I38*1.2</f>
        <v>219</v>
      </c>
      <c r="K38" s="10">
        <f>H38*J38</f>
        <v>0</v>
      </c>
    </row>
    <row r="39" spans="1:11" s="3" customFormat="1" ht="36.75" customHeight="1" x14ac:dyDescent="0.3">
      <c r="A39" s="198" t="s">
        <v>134</v>
      </c>
      <c r="B39" s="199"/>
      <c r="C39" s="199"/>
      <c r="D39" s="199"/>
      <c r="E39" s="199"/>
      <c r="F39" s="199"/>
      <c r="G39" s="199"/>
      <c r="H39" s="199"/>
      <c r="I39" s="199"/>
      <c r="J39" s="199"/>
      <c r="K39" s="200"/>
    </row>
    <row r="40" spans="1:11" ht="82.5" customHeight="1" x14ac:dyDescent="0.2">
      <c r="A40" s="162" t="e" vm="24">
        <v>#VALUE!</v>
      </c>
      <c r="B40" s="163"/>
      <c r="C40" s="84" t="s">
        <v>145</v>
      </c>
      <c r="D40" s="84"/>
      <c r="E40" s="84"/>
      <c r="F40" s="84"/>
      <c r="G40" s="84"/>
      <c r="H40" s="68"/>
      <c r="I40" s="218">
        <v>33.25</v>
      </c>
      <c r="J40" s="10">
        <f>I40*1.2</f>
        <v>39.9</v>
      </c>
      <c r="K40" s="10">
        <f>H40*J40</f>
        <v>0</v>
      </c>
    </row>
    <row r="41" spans="1:11" ht="82.5" customHeight="1" x14ac:dyDescent="0.2">
      <c r="A41" s="162" t="e" vm="25">
        <v>#VALUE!</v>
      </c>
      <c r="B41" s="163"/>
      <c r="C41" s="84" t="s">
        <v>146</v>
      </c>
      <c r="D41" s="84"/>
      <c r="E41" s="84"/>
      <c r="F41" s="84"/>
      <c r="G41" s="84"/>
      <c r="H41" s="68"/>
      <c r="I41" s="218">
        <v>38.25</v>
      </c>
      <c r="J41" s="10">
        <f t="shared" ref="J41:J51" si="4">I41*1.2</f>
        <v>45.9</v>
      </c>
      <c r="K41" s="10">
        <f t="shared" ref="K41:K51" si="5">H41*J41</f>
        <v>0</v>
      </c>
    </row>
    <row r="42" spans="1:11" ht="82.5" customHeight="1" x14ac:dyDescent="0.2">
      <c r="A42" s="162" t="e" vm="26">
        <v>#VALUE!</v>
      </c>
      <c r="B42" s="163"/>
      <c r="C42" s="84" t="s">
        <v>150</v>
      </c>
      <c r="D42" s="84"/>
      <c r="E42" s="84"/>
      <c r="F42" s="84"/>
      <c r="G42" s="84"/>
      <c r="H42" s="68"/>
      <c r="I42" s="218">
        <v>57.5</v>
      </c>
      <c r="J42" s="10">
        <f t="shared" si="4"/>
        <v>69</v>
      </c>
      <c r="K42" s="10">
        <f t="shared" si="5"/>
        <v>0</v>
      </c>
    </row>
    <row r="43" spans="1:11" ht="82.5" customHeight="1" x14ac:dyDescent="0.2">
      <c r="A43" s="162" t="e" vm="27">
        <v>#VALUE!</v>
      </c>
      <c r="B43" s="163"/>
      <c r="C43" s="84" t="s">
        <v>153</v>
      </c>
      <c r="D43" s="84"/>
      <c r="E43" s="84"/>
      <c r="F43" s="84"/>
      <c r="G43" s="84"/>
      <c r="H43" s="68"/>
      <c r="I43" s="218">
        <v>37.42</v>
      </c>
      <c r="J43" s="10">
        <f t="shared" si="4"/>
        <v>44.904000000000003</v>
      </c>
      <c r="K43" s="10">
        <f t="shared" si="5"/>
        <v>0</v>
      </c>
    </row>
    <row r="44" spans="1:11" ht="82.5" customHeight="1" x14ac:dyDescent="0.2">
      <c r="A44" s="162" t="e" vm="27">
        <v>#VALUE!</v>
      </c>
      <c r="B44" s="163"/>
      <c r="C44" s="84" t="s">
        <v>154</v>
      </c>
      <c r="D44" s="84"/>
      <c r="E44" s="84"/>
      <c r="F44" s="84"/>
      <c r="G44" s="84"/>
      <c r="H44" s="68"/>
      <c r="I44" s="218">
        <v>41.58</v>
      </c>
      <c r="J44" s="10">
        <f t="shared" si="4"/>
        <v>49.895999999999994</v>
      </c>
      <c r="K44" s="10">
        <f t="shared" si="5"/>
        <v>0</v>
      </c>
    </row>
    <row r="45" spans="1:11" ht="82.5" customHeight="1" x14ac:dyDescent="0.2">
      <c r="A45" s="162" t="e" vm="28">
        <v>#VALUE!</v>
      </c>
      <c r="B45" s="163"/>
      <c r="C45" s="84" t="s">
        <v>156</v>
      </c>
      <c r="D45" s="84"/>
      <c r="E45" s="84"/>
      <c r="F45" s="84"/>
      <c r="G45" s="84"/>
      <c r="H45" s="68"/>
      <c r="I45" s="218">
        <v>37.42</v>
      </c>
      <c r="J45" s="10">
        <f t="shared" si="4"/>
        <v>44.904000000000003</v>
      </c>
      <c r="K45" s="10">
        <f t="shared" si="5"/>
        <v>0</v>
      </c>
    </row>
    <row r="46" spans="1:11" ht="82.5" customHeight="1" x14ac:dyDescent="0.2">
      <c r="A46" s="162" t="e" vm="29">
        <v>#VALUE!</v>
      </c>
      <c r="B46" s="163"/>
      <c r="C46" s="84" t="s">
        <v>155</v>
      </c>
      <c r="D46" s="84"/>
      <c r="E46" s="84"/>
      <c r="F46" s="84"/>
      <c r="G46" s="84"/>
      <c r="H46" s="68"/>
      <c r="I46" s="218">
        <v>33.25</v>
      </c>
      <c r="J46" s="10">
        <f t="shared" si="4"/>
        <v>39.9</v>
      </c>
      <c r="K46" s="10">
        <f t="shared" si="5"/>
        <v>0</v>
      </c>
    </row>
    <row r="47" spans="1:11" ht="82.5" customHeight="1" x14ac:dyDescent="0.2">
      <c r="A47" s="162" t="e" vm="30">
        <v>#VALUE!</v>
      </c>
      <c r="B47" s="163"/>
      <c r="C47" s="84" t="s">
        <v>187</v>
      </c>
      <c r="D47" s="84"/>
      <c r="E47" s="84"/>
      <c r="F47" s="84"/>
      <c r="G47" s="84"/>
      <c r="H47" s="68"/>
      <c r="I47" s="218">
        <v>18.25</v>
      </c>
      <c r="J47" s="10">
        <f t="shared" si="4"/>
        <v>21.9</v>
      </c>
      <c r="K47" s="10">
        <f t="shared" si="5"/>
        <v>0</v>
      </c>
    </row>
    <row r="48" spans="1:11" ht="82.5" customHeight="1" x14ac:dyDescent="0.2">
      <c r="A48" s="162" t="e" vm="31">
        <v>#VALUE!</v>
      </c>
      <c r="B48" s="163"/>
      <c r="C48" s="84" t="s">
        <v>147</v>
      </c>
      <c r="D48" s="84"/>
      <c r="E48" s="84"/>
      <c r="F48" s="84"/>
      <c r="G48" s="84"/>
      <c r="H48" s="68"/>
      <c r="I48" s="218">
        <v>29.08</v>
      </c>
      <c r="J48" s="10">
        <f t="shared" si="4"/>
        <v>34.895999999999994</v>
      </c>
      <c r="K48" s="10">
        <f t="shared" si="5"/>
        <v>0</v>
      </c>
    </row>
    <row r="49" spans="1:11" ht="82.5" customHeight="1" x14ac:dyDescent="0.2">
      <c r="A49" s="162" t="e" vm="32">
        <v>#VALUE!</v>
      </c>
      <c r="B49" s="163"/>
      <c r="C49" s="84" t="s">
        <v>148</v>
      </c>
      <c r="D49" s="84"/>
      <c r="E49" s="84"/>
      <c r="F49" s="84"/>
      <c r="G49" s="84"/>
      <c r="H49" s="68"/>
      <c r="I49" s="218">
        <v>37.42</v>
      </c>
      <c r="J49" s="10">
        <f t="shared" si="4"/>
        <v>44.904000000000003</v>
      </c>
      <c r="K49" s="10">
        <f t="shared" si="5"/>
        <v>0</v>
      </c>
    </row>
    <row r="50" spans="1:11" ht="82.5" customHeight="1" x14ac:dyDescent="0.2">
      <c r="A50" s="162" t="e" vm="33">
        <v>#VALUE!</v>
      </c>
      <c r="B50" s="163"/>
      <c r="C50" s="84" t="s">
        <v>149</v>
      </c>
      <c r="D50" s="84"/>
      <c r="E50" s="84"/>
      <c r="F50" s="84"/>
      <c r="G50" s="84"/>
      <c r="H50" s="68"/>
      <c r="I50" s="218">
        <v>24.92</v>
      </c>
      <c r="J50" s="10">
        <f t="shared" si="4"/>
        <v>29.904</v>
      </c>
      <c r="K50" s="10">
        <f t="shared" si="5"/>
        <v>0</v>
      </c>
    </row>
    <row r="51" spans="1:11" ht="82.5" customHeight="1" thickBot="1" x14ac:dyDescent="0.25">
      <c r="A51" s="182" t="e" vm="34">
        <v>#VALUE!</v>
      </c>
      <c r="B51" s="183"/>
      <c r="C51" s="184" t="s">
        <v>177</v>
      </c>
      <c r="D51" s="184"/>
      <c r="E51" s="184"/>
      <c r="F51" s="184"/>
      <c r="G51" s="184"/>
      <c r="H51" s="68"/>
      <c r="I51" s="218">
        <v>78.83</v>
      </c>
      <c r="J51" s="10">
        <f t="shared" si="4"/>
        <v>94.595999999999989</v>
      </c>
      <c r="K51" s="10">
        <f t="shared" si="5"/>
        <v>0</v>
      </c>
    </row>
    <row r="52" spans="1:11" s="3" customFormat="1" ht="19.149999999999999" customHeight="1" x14ac:dyDescent="0.3">
      <c r="A52" s="122" t="s">
        <v>9</v>
      </c>
      <c r="B52" s="123"/>
      <c r="C52" s="123"/>
      <c r="D52" s="123" t="s">
        <v>3</v>
      </c>
      <c r="E52" s="123"/>
      <c r="F52" s="123"/>
      <c r="G52" s="123" t="s">
        <v>8</v>
      </c>
      <c r="H52" s="123"/>
      <c r="I52" s="123"/>
      <c r="J52" s="123"/>
      <c r="K52" s="124"/>
    </row>
    <row r="53" spans="1:11" s="4" customFormat="1" ht="19.149999999999999" customHeight="1" x14ac:dyDescent="0.25">
      <c r="A53" s="125">
        <f>G53/1.2</f>
        <v>0</v>
      </c>
      <c r="B53" s="109"/>
      <c r="C53" s="109"/>
      <c r="D53" s="109">
        <f>0.2*A53</f>
        <v>0</v>
      </c>
      <c r="E53" s="109"/>
      <c r="F53" s="109"/>
      <c r="G53" s="109">
        <f>SUM(K18:K51)</f>
        <v>0</v>
      </c>
      <c r="H53" s="109"/>
      <c r="I53" s="109"/>
      <c r="J53" s="109"/>
      <c r="K53" s="110"/>
    </row>
    <row r="54" spans="1:11" ht="18.75" thickBot="1" x14ac:dyDescent="0.3">
      <c r="A54" s="201" t="s">
        <v>157</v>
      </c>
      <c r="B54" s="202"/>
      <c r="C54" s="202"/>
      <c r="D54" s="202"/>
      <c r="E54" s="202"/>
      <c r="F54" s="202"/>
      <c r="G54" s="202"/>
      <c r="H54" s="202"/>
      <c r="I54" s="202"/>
      <c r="J54" s="202"/>
      <c r="K54" s="203"/>
    </row>
    <row r="55" spans="1:11" ht="18.75" customHeight="1" x14ac:dyDescent="0.2">
      <c r="A55" s="186" t="s">
        <v>183</v>
      </c>
      <c r="B55" s="187"/>
      <c r="C55" s="187"/>
      <c r="D55" s="187"/>
      <c r="E55" s="187"/>
      <c r="F55" s="187"/>
      <c r="G55" s="187"/>
      <c r="H55" s="187"/>
      <c r="I55" s="187"/>
      <c r="J55" s="187"/>
      <c r="K55" s="188"/>
    </row>
    <row r="56" spans="1:11" ht="18" x14ac:dyDescent="0.2">
      <c r="A56" s="189" t="s">
        <v>184</v>
      </c>
      <c r="B56" s="190"/>
      <c r="C56" s="190"/>
      <c r="D56" s="190"/>
      <c r="E56" s="190"/>
      <c r="F56" s="190"/>
      <c r="G56" s="190"/>
      <c r="H56" s="190"/>
      <c r="I56" s="190"/>
      <c r="J56" s="190"/>
      <c r="K56" s="191"/>
    </row>
    <row r="57" spans="1:11" ht="153.75" customHeight="1" thickBot="1" x14ac:dyDescent="0.4">
      <c r="A57" s="192" t="s">
        <v>185</v>
      </c>
      <c r="B57" s="193"/>
      <c r="C57" s="193"/>
      <c r="D57" s="193"/>
      <c r="E57" s="193"/>
      <c r="F57" s="193"/>
      <c r="G57" s="193"/>
      <c r="H57" s="193"/>
      <c r="I57" s="193"/>
      <c r="J57" s="193"/>
      <c r="K57" s="194"/>
    </row>
    <row r="58" spans="1:11" x14ac:dyDescent="0.2">
      <c r="A58" s="103" t="s">
        <v>19</v>
      </c>
      <c r="B58" s="103"/>
      <c r="C58" s="103"/>
      <c r="D58" s="103"/>
      <c r="E58" s="103"/>
      <c r="F58" s="103"/>
      <c r="G58" s="103"/>
      <c r="H58" s="103"/>
      <c r="I58" s="103"/>
      <c r="J58" s="103"/>
      <c r="K58" s="103"/>
    </row>
  </sheetData>
  <sheetProtection algorithmName="SHA-512" hashValue="kt4C4kdlhYrcobLv6QUNDysOBiglTl29up24aEL6oI823HoElkDMjL8YrYSmtGYIW6Ell89mU89E7enmkmpOlw==" saltValue="BXk1SPLXqnmq01LShm7Pag==" spinCount="100000" sheet="1" objects="1" scenarios="1" selectLockedCells="1"/>
  <mergeCells count="90">
    <mergeCell ref="A56:K56"/>
    <mergeCell ref="A57:K57"/>
    <mergeCell ref="A58:K58"/>
    <mergeCell ref="A17:K17"/>
    <mergeCell ref="A29:K29"/>
    <mergeCell ref="A33:K33"/>
    <mergeCell ref="A36:K36"/>
    <mergeCell ref="A39:K39"/>
    <mergeCell ref="G52:K52"/>
    <mergeCell ref="G53:K53"/>
    <mergeCell ref="A54:K54"/>
    <mergeCell ref="C20:G20"/>
    <mergeCell ref="C21:G21"/>
    <mergeCell ref="C22:G22"/>
    <mergeCell ref="C23:G23"/>
    <mergeCell ref="A28:B28"/>
    <mergeCell ref="E7:F7"/>
    <mergeCell ref="E8:F8"/>
    <mergeCell ref="E9:F9"/>
    <mergeCell ref="E10:F10"/>
    <mergeCell ref="A55:K55"/>
    <mergeCell ref="C35:G35"/>
    <mergeCell ref="A27:B27"/>
    <mergeCell ref="C27:G27"/>
    <mergeCell ref="A23:B23"/>
    <mergeCell ref="A24:B24"/>
    <mergeCell ref="A25:B25"/>
    <mergeCell ref="C24:G24"/>
    <mergeCell ref="C25:G25"/>
    <mergeCell ref="A26:B26"/>
    <mergeCell ref="C26:G26"/>
    <mergeCell ref="C19:G19"/>
    <mergeCell ref="C28:G28"/>
    <mergeCell ref="A18:B18"/>
    <mergeCell ref="C18:G18"/>
    <mergeCell ref="A19:B19"/>
    <mergeCell ref="A20:B20"/>
    <mergeCell ref="A21:B21"/>
    <mergeCell ref="A22:B22"/>
    <mergeCell ref="A52:C52"/>
    <mergeCell ref="D52:F52"/>
    <mergeCell ref="A53:C53"/>
    <mergeCell ref="D53:F53"/>
    <mergeCell ref="A49:B49"/>
    <mergeCell ref="C49:G49"/>
    <mergeCell ref="A50:B50"/>
    <mergeCell ref="C50:G50"/>
    <mergeCell ref="A51:B51"/>
    <mergeCell ref="C51:G51"/>
    <mergeCell ref="A46:B46"/>
    <mergeCell ref="C46:G46"/>
    <mergeCell ref="A47:B47"/>
    <mergeCell ref="C47:G47"/>
    <mergeCell ref="A48:B48"/>
    <mergeCell ref="C48:G48"/>
    <mergeCell ref="A43:B43"/>
    <mergeCell ref="C43:G43"/>
    <mergeCell ref="A44:B44"/>
    <mergeCell ref="C44:G44"/>
    <mergeCell ref="A45:B45"/>
    <mergeCell ref="C45:G45"/>
    <mergeCell ref="A40:B40"/>
    <mergeCell ref="C40:G40"/>
    <mergeCell ref="A41:B41"/>
    <mergeCell ref="C41:G41"/>
    <mergeCell ref="A42:B42"/>
    <mergeCell ref="C42:G42"/>
    <mergeCell ref="A38:B38"/>
    <mergeCell ref="C38:G38"/>
    <mergeCell ref="A30:B30"/>
    <mergeCell ref="C30:G30"/>
    <mergeCell ref="A31:B31"/>
    <mergeCell ref="C31:G31"/>
    <mergeCell ref="A32:B32"/>
    <mergeCell ref="C32:G32"/>
    <mergeCell ref="A37:B37"/>
    <mergeCell ref="C37:G37"/>
    <mergeCell ref="A34:B34"/>
    <mergeCell ref="C34:G34"/>
    <mergeCell ref="A35:B35"/>
    <mergeCell ref="A12:D12"/>
    <mergeCell ref="G14:J14"/>
    <mergeCell ref="A15:I15"/>
    <mergeCell ref="A16:B16"/>
    <mergeCell ref="C16:G16"/>
    <mergeCell ref="G10:J10"/>
    <mergeCell ref="G7:J7"/>
    <mergeCell ref="G8:J8"/>
    <mergeCell ref="G9:J9"/>
    <mergeCell ref="G11:J11"/>
  </mergeCells>
  <hyperlinks>
    <hyperlink ref="A11" r:id="rId1" xr:uid="{3316876F-5CAD-431F-87A1-97F6568553E4}"/>
    <hyperlink ref="A12" r:id="rId2" xr:uid="{7D2F2EF9-99E5-4CEF-A5C6-4AB49959EA1E}"/>
  </hyperlinks>
  <pageMargins left="0.51181102362204722" right="0.31496062992125984" top="0.39370078740157483" bottom="0.15748031496062992" header="0.31496062992125984" footer="0.31496062992125984"/>
  <pageSetup paperSize="9" scale="54" fitToHeight="0" orientation="portrait" horizontalDpi="4294967293" r:id="rId3"/>
  <drawing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21F797-F040-4BC1-B54E-46175A7892D2}">
  <sheetPr>
    <pageSetUpPr fitToPage="1"/>
  </sheetPr>
  <dimension ref="A1:S29"/>
  <sheetViews>
    <sheetView topLeftCell="A17" zoomScale="75" zoomScaleNormal="75" workbookViewId="0">
      <selection activeCell="Z17" sqref="Z17"/>
    </sheetView>
  </sheetViews>
  <sheetFormatPr baseColWidth="10" defaultColWidth="11.42578125" defaultRowHeight="14.25" x14ac:dyDescent="0.2"/>
  <cols>
    <col min="1" max="1" width="11.42578125" style="1"/>
    <col min="2" max="2" width="19.28515625" style="1" customWidth="1"/>
    <col min="3" max="4" width="19" style="1" customWidth="1"/>
    <col min="5" max="5" width="10.42578125" style="1" customWidth="1"/>
    <col min="6" max="6" width="12.42578125" style="1" customWidth="1"/>
    <col min="7" max="7" width="25" style="1" customWidth="1"/>
    <col min="8" max="8" width="5.42578125" style="1" customWidth="1"/>
    <col min="9" max="9" width="14.140625" style="1" bestFit="1" customWidth="1"/>
    <col min="10" max="10" width="15.28515625" style="1" customWidth="1"/>
    <col min="11" max="11" width="17" style="1" customWidth="1"/>
    <col min="12" max="16384" width="11.42578125" style="1"/>
  </cols>
  <sheetData>
    <row r="1" spans="1:11" x14ac:dyDescent="0.2">
      <c r="K1" s="24"/>
    </row>
    <row r="2" spans="1:11" ht="14.25" customHeight="1" x14ac:dyDescent="0.2">
      <c r="F2" s="2"/>
      <c r="G2" s="2"/>
      <c r="H2" s="2"/>
      <c r="I2" s="2"/>
      <c r="J2" s="2"/>
      <c r="K2" s="25"/>
    </row>
    <row r="3" spans="1:11" ht="14.25" customHeight="1" x14ac:dyDescent="0.2">
      <c r="F3" s="2"/>
      <c r="G3" s="2"/>
      <c r="H3" s="2"/>
      <c r="I3" s="2"/>
      <c r="J3" s="2"/>
      <c r="K3" s="26"/>
    </row>
    <row r="5" spans="1:11" ht="13.9" customHeight="1" x14ac:dyDescent="0.2"/>
    <row r="6" spans="1:11" ht="19.149999999999999" customHeight="1" x14ac:dyDescent="0.3">
      <c r="G6" s="144" t="s">
        <v>124</v>
      </c>
      <c r="H6" s="144"/>
      <c r="I6" s="144"/>
      <c r="J6" s="145" t="s">
        <v>121</v>
      </c>
      <c r="K6" s="145"/>
    </row>
    <row r="7" spans="1:11" s="4" customFormat="1" ht="19.149999999999999" customHeight="1" x14ac:dyDescent="0.25">
      <c r="A7" s="44" t="s">
        <v>71</v>
      </c>
      <c r="B7" s="15"/>
      <c r="C7" s="15"/>
      <c r="G7" s="146"/>
      <c r="H7" s="147"/>
      <c r="I7" s="147"/>
      <c r="J7" s="148"/>
    </row>
    <row r="8" spans="1:11" s="4" customFormat="1" ht="19.149999999999999" customHeight="1" x14ac:dyDescent="0.3">
      <c r="A8" s="16" t="s">
        <v>6</v>
      </c>
      <c r="G8" s="149"/>
      <c r="H8" s="150"/>
      <c r="I8" s="150"/>
      <c r="J8" s="151"/>
    </row>
    <row r="9" spans="1:11" s="4" customFormat="1" ht="19.149999999999999" customHeight="1" x14ac:dyDescent="0.3">
      <c r="A9" s="16" t="s">
        <v>10</v>
      </c>
      <c r="G9" s="149"/>
      <c r="H9" s="150"/>
      <c r="I9" s="150"/>
      <c r="J9" s="151"/>
    </row>
    <row r="10" spans="1:11" s="4" customFormat="1" ht="19.149999999999999" customHeight="1" x14ac:dyDescent="0.3">
      <c r="A10" s="16" t="s">
        <v>15</v>
      </c>
      <c r="G10" s="149"/>
      <c r="H10" s="150"/>
      <c r="I10" s="150"/>
      <c r="J10" s="151"/>
    </row>
    <row r="11" spans="1:11" s="19" customFormat="1" ht="19.149999999999999" customHeight="1" x14ac:dyDescent="0.3">
      <c r="A11" s="17" t="s">
        <v>16</v>
      </c>
      <c r="B11" s="4"/>
      <c r="G11" s="212"/>
      <c r="H11" s="130"/>
      <c r="I11" s="130"/>
      <c r="J11" s="131"/>
    </row>
    <row r="12" spans="1:11" s="19" customFormat="1" ht="19.149999999999999" customHeight="1" x14ac:dyDescent="0.35">
      <c r="A12" s="152" t="s">
        <v>114</v>
      </c>
      <c r="B12" s="153"/>
      <c r="C12" s="153"/>
      <c r="D12" s="153"/>
      <c r="G12" s="52"/>
      <c r="H12" s="53"/>
      <c r="I12" s="53"/>
      <c r="J12" s="53"/>
    </row>
    <row r="13" spans="1:11" ht="14.25" customHeight="1" x14ac:dyDescent="0.25">
      <c r="A13" s="15" t="s">
        <v>127</v>
      </c>
      <c r="G13" s="132"/>
      <c r="H13" s="133"/>
      <c r="I13" s="133"/>
      <c r="J13" s="133"/>
    </row>
    <row r="14" spans="1:11" s="18" customFormat="1" ht="14.45" customHeight="1" thickBot="1" x14ac:dyDescent="0.3">
      <c r="A14" s="134" t="s">
        <v>78</v>
      </c>
      <c r="B14" s="134"/>
      <c r="C14" s="134"/>
      <c r="D14" s="134"/>
      <c r="E14" s="134"/>
      <c r="F14" s="134"/>
      <c r="G14" s="134"/>
      <c r="H14" s="134"/>
      <c r="I14" s="134"/>
      <c r="J14" s="18" t="s">
        <v>13</v>
      </c>
    </row>
    <row r="15" spans="1:11" s="3" customFormat="1" ht="27" customHeight="1" x14ac:dyDescent="0.3">
      <c r="A15" s="157" t="s">
        <v>17</v>
      </c>
      <c r="B15" s="158"/>
      <c r="C15" s="159" t="s">
        <v>18</v>
      </c>
      <c r="D15" s="160"/>
      <c r="E15" s="160"/>
      <c r="F15" s="160"/>
      <c r="G15" s="161"/>
      <c r="H15" s="57" t="s">
        <v>11</v>
      </c>
      <c r="I15" s="57" t="s">
        <v>12</v>
      </c>
      <c r="J15" s="58" t="s">
        <v>0</v>
      </c>
      <c r="K15" s="59" t="s">
        <v>7</v>
      </c>
    </row>
    <row r="16" spans="1:11" s="3" customFormat="1" ht="55.9" customHeight="1" x14ac:dyDescent="0.3">
      <c r="A16" s="204" t="s">
        <v>136</v>
      </c>
      <c r="B16" s="205"/>
      <c r="C16" s="205"/>
      <c r="D16" s="205"/>
      <c r="E16" s="205"/>
      <c r="F16" s="205"/>
      <c r="G16" s="205"/>
      <c r="H16" s="205"/>
      <c r="I16" s="205"/>
      <c r="J16" s="205"/>
      <c r="K16" s="206"/>
    </row>
    <row r="17" spans="1:19" ht="179.25" customHeight="1" x14ac:dyDescent="0.2">
      <c r="A17" s="81" t="e" vm="48">
        <v>#VALUE!</v>
      </c>
      <c r="B17" s="82"/>
      <c r="C17" s="84" t="s">
        <v>133</v>
      </c>
      <c r="D17" s="84"/>
      <c r="E17" s="84"/>
      <c r="F17" s="84"/>
      <c r="G17" s="84"/>
      <c r="H17" s="5">
        <v>1</v>
      </c>
      <c r="I17" s="13">
        <v>1557.5</v>
      </c>
      <c r="J17" s="11">
        <f t="shared" ref="J17:J20" si="0">+H17*I17</f>
        <v>1557.5</v>
      </c>
      <c r="K17" s="20">
        <f t="shared" ref="K17:K20" si="1">J17*1.2</f>
        <v>1869</v>
      </c>
    </row>
    <row r="18" spans="1:19" ht="189" customHeight="1" x14ac:dyDescent="0.2">
      <c r="A18" s="81" t="e" vm="49">
        <v>#VALUE!</v>
      </c>
      <c r="B18" s="82"/>
      <c r="C18" s="84" t="s">
        <v>131</v>
      </c>
      <c r="D18" s="84"/>
      <c r="E18" s="84"/>
      <c r="F18" s="84"/>
      <c r="G18" s="84"/>
      <c r="H18" s="5">
        <v>1</v>
      </c>
      <c r="I18" s="13">
        <v>1999.17</v>
      </c>
      <c r="J18" s="11">
        <f t="shared" ref="J18" si="2">+H18*I18</f>
        <v>1999.17</v>
      </c>
      <c r="K18" s="20">
        <f t="shared" ref="K18" si="3">J18*1.2</f>
        <v>2399.0039999999999</v>
      </c>
      <c r="S18" s="1" t="s">
        <v>126</v>
      </c>
    </row>
    <row r="19" spans="1:19" ht="201.75" customHeight="1" x14ac:dyDescent="0.2">
      <c r="A19" s="207" t="e" vm="50">
        <v>#VALUE!</v>
      </c>
      <c r="B19" s="208"/>
      <c r="C19" s="209" t="s">
        <v>132</v>
      </c>
      <c r="D19" s="210"/>
      <c r="E19" s="210"/>
      <c r="F19" s="210"/>
      <c r="G19" s="211"/>
      <c r="H19" s="5">
        <v>1</v>
      </c>
      <c r="I19" s="13">
        <v>2832.5</v>
      </c>
      <c r="J19" s="11">
        <f t="shared" si="0"/>
        <v>2832.5</v>
      </c>
      <c r="K19" s="20">
        <f t="shared" si="1"/>
        <v>3399</v>
      </c>
    </row>
    <row r="20" spans="1:19" ht="27.6" customHeight="1" thickBot="1" x14ac:dyDescent="0.25">
      <c r="A20" s="81" t="s">
        <v>2</v>
      </c>
      <c r="B20" s="82"/>
      <c r="C20" s="78" t="s">
        <v>125</v>
      </c>
      <c r="D20" s="79"/>
      <c r="E20" s="79"/>
      <c r="F20" s="79"/>
      <c r="G20" s="80"/>
      <c r="H20" s="5">
        <v>1</v>
      </c>
      <c r="I20" s="10">
        <v>0</v>
      </c>
      <c r="J20" s="11">
        <f t="shared" si="0"/>
        <v>0</v>
      </c>
      <c r="K20" s="20">
        <f t="shared" si="1"/>
        <v>0</v>
      </c>
    </row>
    <row r="21" spans="1:19" s="3" customFormat="1" ht="19.149999999999999" customHeight="1" x14ac:dyDescent="0.3">
      <c r="A21" s="122" t="s">
        <v>9</v>
      </c>
      <c r="B21" s="123"/>
      <c r="C21" s="123"/>
      <c r="D21" s="123" t="s">
        <v>3</v>
      </c>
      <c r="E21" s="123"/>
      <c r="F21" s="123"/>
      <c r="G21" s="123" t="s">
        <v>8</v>
      </c>
      <c r="H21" s="123"/>
      <c r="I21" s="123"/>
      <c r="J21" s="123"/>
      <c r="K21" s="124"/>
    </row>
    <row r="22" spans="1:19" s="4" customFormat="1" ht="19.149999999999999" customHeight="1" x14ac:dyDescent="0.25">
      <c r="A22" s="125">
        <f>G22/1.2</f>
        <v>6389.17</v>
      </c>
      <c r="B22" s="109"/>
      <c r="C22" s="109"/>
      <c r="D22" s="109">
        <f>0.2*A22</f>
        <v>1277.8340000000001</v>
      </c>
      <c r="E22" s="109"/>
      <c r="F22" s="109"/>
      <c r="G22" s="109">
        <f>SUM(K10:K20)</f>
        <v>7667.0039999999999</v>
      </c>
      <c r="H22" s="109"/>
      <c r="I22" s="109"/>
      <c r="J22" s="109"/>
      <c r="K22" s="110"/>
    </row>
    <row r="23" spans="1:19" ht="19.149999999999999" customHeight="1" x14ac:dyDescent="0.2">
      <c r="A23" s="21"/>
      <c r="B23" s="12"/>
      <c r="C23" s="12"/>
      <c r="D23" s="107" t="s">
        <v>120</v>
      </c>
      <c r="E23" s="107"/>
      <c r="F23" s="108"/>
      <c r="G23" s="109">
        <f>G22*0.7</f>
        <v>5366.9027999999998</v>
      </c>
      <c r="H23" s="109"/>
      <c r="I23" s="109"/>
      <c r="J23" s="109"/>
      <c r="K23" s="110"/>
    </row>
    <row r="24" spans="1:19" ht="19.149999999999999" customHeight="1" x14ac:dyDescent="0.2">
      <c r="A24" s="22"/>
      <c r="B24" s="27"/>
      <c r="C24" s="27"/>
      <c r="D24" s="114" t="s">
        <v>21</v>
      </c>
      <c r="E24" s="114"/>
      <c r="F24" s="115"/>
      <c r="G24" s="109">
        <f>G22-G23</f>
        <v>2300.1012000000001</v>
      </c>
      <c r="H24" s="109"/>
      <c r="I24" s="109"/>
      <c r="J24" s="109"/>
      <c r="K24" s="110"/>
    </row>
    <row r="25" spans="1:19" ht="18.75" thickBot="1" x14ac:dyDescent="0.3">
      <c r="A25" s="94" t="s">
        <v>1</v>
      </c>
      <c r="B25" s="95"/>
      <c r="C25" s="95"/>
      <c r="D25" s="95"/>
      <c r="E25" s="95"/>
      <c r="F25" s="95"/>
      <c r="G25" s="95"/>
      <c r="H25" s="95"/>
      <c r="I25" s="95"/>
      <c r="J25" s="95"/>
      <c r="K25" s="96"/>
    </row>
    <row r="26" spans="1:19" ht="32.450000000000003" customHeight="1" x14ac:dyDescent="0.2">
      <c r="A26" s="97" t="s">
        <v>14</v>
      </c>
      <c r="B26" s="98"/>
      <c r="C26" s="98"/>
      <c r="D26" s="98"/>
      <c r="E26" s="98"/>
      <c r="F26" s="98"/>
      <c r="G26" s="98"/>
      <c r="H26" s="98"/>
      <c r="I26" s="98"/>
      <c r="J26" s="98"/>
      <c r="K26" s="99"/>
    </row>
    <row r="27" spans="1:19" ht="234.75" customHeight="1" thickBot="1" x14ac:dyDescent="0.25">
      <c r="A27" s="100"/>
      <c r="B27" s="101"/>
      <c r="C27" s="101"/>
      <c r="D27" s="101"/>
      <c r="E27" s="101"/>
      <c r="F27" s="101"/>
      <c r="G27" s="101"/>
      <c r="H27" s="101"/>
      <c r="I27" s="101"/>
      <c r="J27" s="101"/>
      <c r="K27" s="102"/>
    </row>
    <row r="28" spans="1:19" x14ac:dyDescent="0.2">
      <c r="A28" s="103" t="s">
        <v>19</v>
      </c>
      <c r="B28" s="103"/>
      <c r="C28" s="103"/>
      <c r="D28" s="103"/>
      <c r="E28" s="103"/>
      <c r="F28" s="103"/>
      <c r="G28" s="103"/>
      <c r="H28" s="103"/>
      <c r="I28" s="103"/>
      <c r="J28" s="103"/>
      <c r="K28" s="103"/>
    </row>
    <row r="29" spans="1:19" ht="15" x14ac:dyDescent="0.25">
      <c r="C29"/>
      <c r="J29" s="8"/>
    </row>
  </sheetData>
  <mergeCells count="34">
    <mergeCell ref="G10:J10"/>
    <mergeCell ref="G6:I6"/>
    <mergeCell ref="J6:K6"/>
    <mergeCell ref="G7:J7"/>
    <mergeCell ref="G8:J8"/>
    <mergeCell ref="G9:J9"/>
    <mergeCell ref="G11:J11"/>
    <mergeCell ref="A12:D12"/>
    <mergeCell ref="G13:J13"/>
    <mergeCell ref="A14:I14"/>
    <mergeCell ref="A15:B15"/>
    <mergeCell ref="C15:G15"/>
    <mergeCell ref="G22:K22"/>
    <mergeCell ref="A16:K16"/>
    <mergeCell ref="A17:B17"/>
    <mergeCell ref="C17:G17"/>
    <mergeCell ref="A19:B19"/>
    <mergeCell ref="C19:G19"/>
    <mergeCell ref="A28:K28"/>
    <mergeCell ref="A18:B18"/>
    <mergeCell ref="C18:G18"/>
    <mergeCell ref="D23:F23"/>
    <mergeCell ref="G23:K23"/>
    <mergeCell ref="D24:F24"/>
    <mergeCell ref="G24:K24"/>
    <mergeCell ref="A25:K25"/>
    <mergeCell ref="A26:K27"/>
    <mergeCell ref="A20:B20"/>
    <mergeCell ref="C20:G20"/>
    <mergeCell ref="A21:C21"/>
    <mergeCell ref="D21:F21"/>
    <mergeCell ref="G21:K21"/>
    <mergeCell ref="A22:C22"/>
    <mergeCell ref="D22:F22"/>
  </mergeCells>
  <hyperlinks>
    <hyperlink ref="A11" r:id="rId1" xr:uid="{E9F8E501-CDD6-4044-A55B-2DEC6A988293}"/>
    <hyperlink ref="A12" r:id="rId2" xr:uid="{FFF9AC1F-8C19-475B-B3EE-0759348D3D03}"/>
  </hyperlinks>
  <pageMargins left="0.51181102362204722" right="0.31496062992125984" top="0.39370078740157483" bottom="0.15748031496062992" header="0.31496062992125984" footer="0.31496062992125984"/>
  <pageSetup paperSize="9" scale="56" fitToHeight="0" orientation="portrait" r:id="rId3"/>
  <drawing r:id="rId4"/>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051F40-75B3-4C1C-9A35-548B6D66D0D6}">
  <sheetPr>
    <pageSetUpPr fitToPage="1"/>
  </sheetPr>
  <dimension ref="A1:K29"/>
  <sheetViews>
    <sheetView topLeftCell="A4" zoomScale="75" zoomScaleNormal="75" workbookViewId="0">
      <selection activeCell="U17" sqref="U17"/>
    </sheetView>
  </sheetViews>
  <sheetFormatPr baseColWidth="10" defaultColWidth="11.42578125" defaultRowHeight="14.25" x14ac:dyDescent="0.2"/>
  <cols>
    <col min="1" max="1" width="11.42578125" style="1"/>
    <col min="2" max="2" width="19.28515625" style="1" customWidth="1"/>
    <col min="3" max="4" width="19" style="1" customWidth="1"/>
    <col min="5" max="5" width="10.42578125" style="1" customWidth="1"/>
    <col min="6" max="6" width="12.42578125" style="1" customWidth="1"/>
    <col min="7" max="7" width="25" style="1" customWidth="1"/>
    <col min="8" max="8" width="5.42578125" style="1" customWidth="1"/>
    <col min="9" max="9" width="14.140625" style="1" bestFit="1" customWidth="1"/>
    <col min="10" max="10" width="15.28515625" style="1" customWidth="1"/>
    <col min="11" max="11" width="17" style="1" customWidth="1"/>
    <col min="12" max="16384" width="11.42578125" style="1"/>
  </cols>
  <sheetData>
    <row r="1" spans="1:11" x14ac:dyDescent="0.2">
      <c r="K1" s="24"/>
    </row>
    <row r="2" spans="1:11" ht="14.25" customHeight="1" x14ac:dyDescent="0.2">
      <c r="F2" s="2"/>
      <c r="G2" s="2"/>
      <c r="H2" s="2"/>
      <c r="I2" s="2"/>
      <c r="J2" s="2"/>
      <c r="K2" s="25"/>
    </row>
    <row r="3" spans="1:11" ht="14.25" customHeight="1" x14ac:dyDescent="0.2">
      <c r="F3" s="2"/>
      <c r="G3" s="2"/>
      <c r="H3" s="2"/>
      <c r="I3" s="2"/>
      <c r="J3" s="2"/>
      <c r="K3" s="26"/>
    </row>
    <row r="5" spans="1:11" ht="13.9" customHeight="1" x14ac:dyDescent="0.2"/>
    <row r="6" spans="1:11" ht="19.149999999999999" customHeight="1" x14ac:dyDescent="0.3">
      <c r="G6" s="144" t="s">
        <v>124</v>
      </c>
      <c r="H6" s="144"/>
      <c r="I6" s="144"/>
      <c r="J6" s="145" t="s">
        <v>121</v>
      </c>
      <c r="K6" s="145"/>
    </row>
    <row r="7" spans="1:11" s="4" customFormat="1" ht="19.149999999999999" customHeight="1" x14ac:dyDescent="0.25">
      <c r="A7" s="44" t="s">
        <v>71</v>
      </c>
      <c r="B7" s="15"/>
      <c r="C7" s="15"/>
      <c r="G7" s="146"/>
      <c r="H7" s="147"/>
      <c r="I7" s="147"/>
      <c r="J7" s="148"/>
    </row>
    <row r="8" spans="1:11" s="4" customFormat="1" ht="19.149999999999999" customHeight="1" x14ac:dyDescent="0.3">
      <c r="A8" s="16" t="s">
        <v>6</v>
      </c>
      <c r="G8" s="149"/>
      <c r="H8" s="150"/>
      <c r="I8" s="150"/>
      <c r="J8" s="151"/>
    </row>
    <row r="9" spans="1:11" s="4" customFormat="1" ht="19.149999999999999" customHeight="1" x14ac:dyDescent="0.3">
      <c r="A9" s="16" t="s">
        <v>10</v>
      </c>
      <c r="G9" s="149"/>
      <c r="H9" s="150"/>
      <c r="I9" s="150"/>
      <c r="J9" s="151"/>
    </row>
    <row r="10" spans="1:11" s="4" customFormat="1" ht="19.149999999999999" customHeight="1" x14ac:dyDescent="0.3">
      <c r="A10" s="16" t="s">
        <v>15</v>
      </c>
      <c r="G10" s="149"/>
      <c r="H10" s="150"/>
      <c r="I10" s="150"/>
      <c r="J10" s="151"/>
    </row>
    <row r="11" spans="1:11" s="19" customFormat="1" ht="19.149999999999999" customHeight="1" x14ac:dyDescent="0.3">
      <c r="A11" s="17" t="s">
        <v>16</v>
      </c>
      <c r="B11" s="4"/>
      <c r="G11" s="212"/>
      <c r="H11" s="130"/>
      <c r="I11" s="130"/>
      <c r="J11" s="131"/>
    </row>
    <row r="12" spans="1:11" s="19" customFormat="1" ht="19.149999999999999" customHeight="1" x14ac:dyDescent="0.35">
      <c r="A12" s="152" t="s">
        <v>114</v>
      </c>
      <c r="B12" s="153"/>
      <c r="C12" s="153"/>
      <c r="D12" s="153"/>
      <c r="G12" s="52"/>
      <c r="H12" s="53"/>
      <c r="I12" s="53"/>
      <c r="J12" s="53"/>
    </row>
    <row r="13" spans="1:11" ht="14.25" customHeight="1" x14ac:dyDescent="0.25">
      <c r="A13" s="15" t="s">
        <v>127</v>
      </c>
      <c r="G13" s="132"/>
      <c r="H13" s="133"/>
      <c r="I13" s="133"/>
      <c r="J13" s="133"/>
    </row>
    <row r="14" spans="1:11" s="18" customFormat="1" ht="14.45" customHeight="1" thickBot="1" x14ac:dyDescent="0.3">
      <c r="A14" s="134" t="s">
        <v>78</v>
      </c>
      <c r="B14" s="134"/>
      <c r="C14" s="134"/>
      <c r="D14" s="134"/>
      <c r="E14" s="134"/>
      <c r="F14" s="134"/>
      <c r="G14" s="134"/>
      <c r="H14" s="134"/>
      <c r="I14" s="134"/>
      <c r="J14" s="18" t="s">
        <v>13</v>
      </c>
    </row>
    <row r="15" spans="1:11" s="3" customFormat="1" ht="27" customHeight="1" x14ac:dyDescent="0.3">
      <c r="A15" s="157" t="s">
        <v>17</v>
      </c>
      <c r="B15" s="158"/>
      <c r="C15" s="159" t="s">
        <v>18</v>
      </c>
      <c r="D15" s="160"/>
      <c r="E15" s="160"/>
      <c r="F15" s="160"/>
      <c r="G15" s="161"/>
      <c r="H15" s="57" t="s">
        <v>11</v>
      </c>
      <c r="I15" s="57" t="s">
        <v>12</v>
      </c>
      <c r="J15" s="58" t="s">
        <v>0</v>
      </c>
      <c r="K15" s="59" t="s">
        <v>7</v>
      </c>
    </row>
    <row r="16" spans="1:11" s="3" customFormat="1" ht="55.9" customHeight="1" x14ac:dyDescent="0.3">
      <c r="A16" s="204" t="s">
        <v>137</v>
      </c>
      <c r="B16" s="216"/>
      <c r="C16" s="216"/>
      <c r="D16" s="216"/>
      <c r="E16" s="216"/>
      <c r="F16" s="216"/>
      <c r="G16" s="216"/>
      <c r="H16" s="216"/>
      <c r="I16" s="216"/>
      <c r="J16" s="216"/>
      <c r="K16" s="217"/>
    </row>
    <row r="17" spans="1:11" ht="222.75" customHeight="1" x14ac:dyDescent="0.2">
      <c r="A17" s="81" t="e" vm="51">
        <v>#VALUE!</v>
      </c>
      <c r="B17" s="82"/>
      <c r="C17" s="84" t="s">
        <v>128</v>
      </c>
      <c r="D17" s="84"/>
      <c r="E17" s="84"/>
      <c r="F17" s="84"/>
      <c r="G17" s="84"/>
      <c r="H17" s="5">
        <v>0</v>
      </c>
      <c r="I17" s="13">
        <v>4165.83</v>
      </c>
      <c r="J17" s="11">
        <f t="shared" ref="J17" si="0">+H17*I17</f>
        <v>0</v>
      </c>
      <c r="K17" s="20">
        <f t="shared" ref="K17" si="1">J17*1.2</f>
        <v>0</v>
      </c>
    </row>
    <row r="18" spans="1:11" ht="263.25" customHeight="1" x14ac:dyDescent="0.2">
      <c r="A18" s="207" t="e" vm="52">
        <v>#VALUE!</v>
      </c>
      <c r="B18" s="208"/>
      <c r="C18" s="213" t="s">
        <v>129</v>
      </c>
      <c r="D18" s="214"/>
      <c r="E18" s="214"/>
      <c r="F18" s="214"/>
      <c r="G18" s="215"/>
      <c r="H18" s="5">
        <v>0</v>
      </c>
      <c r="I18" s="13">
        <v>4582.5</v>
      </c>
      <c r="J18" s="11">
        <f t="shared" ref="J18:J20" si="2">+H18*I18</f>
        <v>0</v>
      </c>
      <c r="K18" s="20">
        <f t="shared" ref="K18:K20" si="3">J18*1.2</f>
        <v>0</v>
      </c>
    </row>
    <row r="19" spans="1:11" ht="267.75" customHeight="1" x14ac:dyDescent="0.2">
      <c r="A19" s="207" t="e" vm="53">
        <v>#VALUE!</v>
      </c>
      <c r="B19" s="208"/>
      <c r="C19" s="213" t="s">
        <v>130</v>
      </c>
      <c r="D19" s="214"/>
      <c r="E19" s="214"/>
      <c r="F19" s="214"/>
      <c r="G19" s="215"/>
      <c r="H19" s="5">
        <v>1</v>
      </c>
      <c r="I19" s="13">
        <v>4999.17</v>
      </c>
      <c r="J19" s="11">
        <f t="shared" si="2"/>
        <v>4999.17</v>
      </c>
      <c r="K19" s="20">
        <f t="shared" si="3"/>
        <v>5999.0039999999999</v>
      </c>
    </row>
    <row r="20" spans="1:11" ht="27.6" customHeight="1" thickBot="1" x14ac:dyDescent="0.25">
      <c r="A20" s="81" t="s">
        <v>2</v>
      </c>
      <c r="B20" s="82"/>
      <c r="C20" s="78" t="s">
        <v>122</v>
      </c>
      <c r="D20" s="79"/>
      <c r="E20" s="79"/>
      <c r="F20" s="79"/>
      <c r="G20" s="80"/>
      <c r="H20" s="5">
        <v>1</v>
      </c>
      <c r="I20" s="10">
        <v>0</v>
      </c>
      <c r="J20" s="11">
        <f t="shared" si="2"/>
        <v>0</v>
      </c>
      <c r="K20" s="20">
        <f t="shared" si="3"/>
        <v>0</v>
      </c>
    </row>
    <row r="21" spans="1:11" s="3" customFormat="1" ht="19.149999999999999" customHeight="1" x14ac:dyDescent="0.3">
      <c r="A21" s="122" t="s">
        <v>9</v>
      </c>
      <c r="B21" s="123"/>
      <c r="C21" s="123"/>
      <c r="D21" s="123" t="s">
        <v>3</v>
      </c>
      <c r="E21" s="123"/>
      <c r="F21" s="123"/>
      <c r="G21" s="123" t="s">
        <v>8</v>
      </c>
      <c r="H21" s="123"/>
      <c r="I21" s="123"/>
      <c r="J21" s="123"/>
      <c r="K21" s="124"/>
    </row>
    <row r="22" spans="1:11" s="4" customFormat="1" ht="19.149999999999999" customHeight="1" x14ac:dyDescent="0.25">
      <c r="A22" s="125">
        <f>G22/1.2</f>
        <v>4999.17</v>
      </c>
      <c r="B22" s="109"/>
      <c r="C22" s="109"/>
      <c r="D22" s="109">
        <f>0.2*A22</f>
        <v>999.83400000000006</v>
      </c>
      <c r="E22" s="109"/>
      <c r="F22" s="109"/>
      <c r="G22" s="109">
        <f>SUM(K10:K20)</f>
        <v>5999.0039999999999</v>
      </c>
      <c r="H22" s="109"/>
      <c r="I22" s="109"/>
      <c r="J22" s="109"/>
      <c r="K22" s="110"/>
    </row>
    <row r="23" spans="1:11" ht="19.149999999999999" customHeight="1" x14ac:dyDescent="0.2">
      <c r="A23" s="21"/>
      <c r="B23" s="12"/>
      <c r="C23" s="12"/>
      <c r="D23" s="107" t="s">
        <v>120</v>
      </c>
      <c r="E23" s="107"/>
      <c r="F23" s="108"/>
      <c r="G23" s="109">
        <f>G22*0.7</f>
        <v>4199.3027999999995</v>
      </c>
      <c r="H23" s="109"/>
      <c r="I23" s="109"/>
      <c r="J23" s="109"/>
      <c r="K23" s="110"/>
    </row>
    <row r="24" spans="1:11" ht="19.149999999999999" customHeight="1" x14ac:dyDescent="0.2">
      <c r="A24" s="22"/>
      <c r="B24" s="27"/>
      <c r="C24" s="27"/>
      <c r="D24" s="114" t="s">
        <v>21</v>
      </c>
      <c r="E24" s="114"/>
      <c r="F24" s="115"/>
      <c r="G24" s="109">
        <f>G22-G23</f>
        <v>1799.7012000000004</v>
      </c>
      <c r="H24" s="109"/>
      <c r="I24" s="109"/>
      <c r="J24" s="109"/>
      <c r="K24" s="110"/>
    </row>
    <row r="25" spans="1:11" ht="18.75" thickBot="1" x14ac:dyDescent="0.3">
      <c r="A25" s="94" t="s">
        <v>1</v>
      </c>
      <c r="B25" s="95"/>
      <c r="C25" s="95"/>
      <c r="D25" s="95"/>
      <c r="E25" s="95"/>
      <c r="F25" s="95"/>
      <c r="G25" s="95"/>
      <c r="H25" s="95"/>
      <c r="I25" s="95"/>
      <c r="J25" s="95"/>
      <c r="K25" s="96"/>
    </row>
    <row r="26" spans="1:11" ht="32.450000000000003" customHeight="1" x14ac:dyDescent="0.2">
      <c r="A26" s="97" t="s">
        <v>14</v>
      </c>
      <c r="B26" s="98"/>
      <c r="C26" s="98"/>
      <c r="D26" s="98"/>
      <c r="E26" s="98"/>
      <c r="F26" s="98"/>
      <c r="G26" s="98"/>
      <c r="H26" s="98"/>
      <c r="I26" s="98"/>
      <c r="J26" s="98"/>
      <c r="K26" s="99"/>
    </row>
    <row r="27" spans="1:11" ht="234.75" customHeight="1" thickBot="1" x14ac:dyDescent="0.25">
      <c r="A27" s="100"/>
      <c r="B27" s="101"/>
      <c r="C27" s="101"/>
      <c r="D27" s="101"/>
      <c r="E27" s="101"/>
      <c r="F27" s="101"/>
      <c r="G27" s="101"/>
      <c r="H27" s="101"/>
      <c r="I27" s="101"/>
      <c r="J27" s="101"/>
      <c r="K27" s="102"/>
    </row>
    <row r="28" spans="1:11" x14ac:dyDescent="0.2">
      <c r="A28" s="103" t="s">
        <v>19</v>
      </c>
      <c r="B28" s="103"/>
      <c r="C28" s="103"/>
      <c r="D28" s="103"/>
      <c r="E28" s="103"/>
      <c r="F28" s="103"/>
      <c r="G28" s="103"/>
      <c r="H28" s="103"/>
      <c r="I28" s="103"/>
      <c r="J28" s="103"/>
      <c r="K28" s="103"/>
    </row>
    <row r="29" spans="1:11" ht="15" x14ac:dyDescent="0.25">
      <c r="C29"/>
      <c r="J29" s="8"/>
    </row>
  </sheetData>
  <mergeCells count="34">
    <mergeCell ref="G10:J10"/>
    <mergeCell ref="G6:I6"/>
    <mergeCell ref="J6:K6"/>
    <mergeCell ref="G7:J7"/>
    <mergeCell ref="G8:J8"/>
    <mergeCell ref="G9:J9"/>
    <mergeCell ref="A16:K16"/>
    <mergeCell ref="A17:B17"/>
    <mergeCell ref="C17:G17"/>
    <mergeCell ref="G11:J11"/>
    <mergeCell ref="A12:D12"/>
    <mergeCell ref="G13:J13"/>
    <mergeCell ref="A14:I14"/>
    <mergeCell ref="A15:B15"/>
    <mergeCell ref="C15:G15"/>
    <mergeCell ref="A20:B20"/>
    <mergeCell ref="C20:G20"/>
    <mergeCell ref="A18:B18"/>
    <mergeCell ref="C18:G18"/>
    <mergeCell ref="A19:B19"/>
    <mergeCell ref="C19:G19"/>
    <mergeCell ref="A21:C21"/>
    <mergeCell ref="D21:F21"/>
    <mergeCell ref="G21:K21"/>
    <mergeCell ref="A22:C22"/>
    <mergeCell ref="D22:F22"/>
    <mergeCell ref="G22:K22"/>
    <mergeCell ref="A25:K25"/>
    <mergeCell ref="A26:K27"/>
    <mergeCell ref="A28:K28"/>
    <mergeCell ref="D23:F23"/>
    <mergeCell ref="G23:K23"/>
    <mergeCell ref="D24:F24"/>
    <mergeCell ref="G24:K24"/>
  </mergeCells>
  <hyperlinks>
    <hyperlink ref="A11" r:id="rId1" xr:uid="{FFD3F389-53EE-4A47-98D8-68DB7B44DDDB}"/>
    <hyperlink ref="A12" r:id="rId2" xr:uid="{1828E551-7E8E-4849-9C0F-9CF2BAE8B84D}"/>
  </hyperlinks>
  <pageMargins left="0.51181102362204722" right="0.31496062992125984" top="0.39370078740157483" bottom="0.15748031496062992" header="0.31496062992125984" footer="0.31496062992125984"/>
  <pageSetup paperSize="9" scale="56" fitToHeight="0" orientation="portrait" r:id="rId3"/>
  <drawing r:id="rId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Feuilles de calcul</vt:lpstr>
      </vt:variant>
      <vt:variant>
        <vt:i4>6</vt:i4>
      </vt:variant>
    </vt:vector>
  </HeadingPairs>
  <TitlesOfParts>
    <vt:vector size="6" baseType="lpstr">
      <vt:lpstr>GARDEN P</vt:lpstr>
      <vt:lpstr>FONTANA</vt:lpstr>
      <vt:lpstr>FOURS COZZE</vt:lpstr>
      <vt:lpstr> COZZE </vt:lpstr>
      <vt:lpstr>BBQ NAP</vt:lpstr>
      <vt:lpstr>OASIS NAP</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HENRY</dc:creator>
  <cp:lastModifiedBy>Jean-François PLISZCZAK</cp:lastModifiedBy>
  <cp:lastPrinted>2025-06-05T20:05:26Z</cp:lastPrinted>
  <dcterms:created xsi:type="dcterms:W3CDTF">2019-03-19T10:06:12Z</dcterms:created>
  <dcterms:modified xsi:type="dcterms:W3CDTF">2025-06-05T20:10:23Z</dcterms:modified>
</cp:coreProperties>
</file>